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1,3'!$A$1:$Q$24</definedName>
    <definedName name="_xlnm.Print_Area" localSheetId="6">'CUADRO 1,4'!$A$1:$Y$44</definedName>
    <definedName name="_xlnm.Print_Area" localSheetId="7">'CUADRO 1,5'!$A$3:$Y$56</definedName>
    <definedName name="_xlnm.Print_Area" localSheetId="9">'CUADRO 1,7'!$A$1:$Q$44</definedName>
    <definedName name="_xlnm.Print_Area" localSheetId="16">'CUADRO 1.10'!$A$1:$Z$69</definedName>
    <definedName name="_xlnm.Print_Area" localSheetId="17">'CUADRO 1.11'!$A$4:$Z$57</definedName>
    <definedName name="_xlnm.Print_Area" localSheetId="18">'CUADRO 1.12'!$A$1:$Z$25</definedName>
    <definedName name="_xlnm.Print_Area" localSheetId="19">'CUADRO 1.13'!$A$4:$Z$17</definedName>
    <definedName name="_xlnm.Print_Area" localSheetId="2">'CUADRO 1.1A'!$A$1:$O$37</definedName>
    <definedName name="_xlnm.Print_Area" localSheetId="3">'CUADRO 1.1B'!$A$1:$O$37</definedName>
    <definedName name="_xlnm.Print_Area" localSheetId="8">'CUADRO 1.6'!$A$1:$R$61</definedName>
    <definedName name="_xlnm.Print_Area" localSheetId="10">'CUADRO 1.8'!$A$1:$Y$106</definedName>
    <definedName name="_xlnm.Print_Area" localSheetId="11">'CUADRO 1.8 B'!$A$3:$Y$54</definedName>
    <definedName name="_xlnm.Print_Area" localSheetId="12">'CUADRO 1.8 C'!$A$1:$Z$79</definedName>
    <definedName name="_xlnm.Print_Area" localSheetId="13">'CUADRO 1.9'!$A$1:$Y$67</definedName>
    <definedName name="_xlnm.Print_Area" localSheetId="14">'CUADRO 1.9 B'!$A$1:$Y$49</definedName>
    <definedName name="_xlnm.Print_Area" localSheetId="15">'CUADRO 1.9 C'!$A$1:$Z$83</definedName>
    <definedName name="_xlnm.Print_Area" localSheetId="0">'INDICE'!$A$1:$D$32</definedName>
    <definedName name="PAX_NACIONAL" localSheetId="5">'CUADRO 1,3'!$A$6:$N$21</definedName>
    <definedName name="PAX_NACIONAL" localSheetId="6">'CUADRO 1,4'!$A$6:$T$42</definedName>
    <definedName name="PAX_NACIONAL" localSheetId="7">'CUADRO 1,5'!$A$6:$T$54</definedName>
    <definedName name="PAX_NACIONAL" localSheetId="9">'CUADRO 1,7'!$A$6:$N$42</definedName>
    <definedName name="PAX_NACIONAL" localSheetId="16">'CUADRO 1.10'!$A$7:$U$66</definedName>
    <definedName name="PAX_NACIONAL" localSheetId="17">'CUADRO 1.11'!$A$7:$U$55</definedName>
    <definedName name="PAX_NACIONAL" localSheetId="18">'CUADRO 1.12'!$A$8:$U$22</definedName>
    <definedName name="PAX_NACIONAL" localSheetId="19">'CUADRO 1.13'!$A$7:$U$15</definedName>
    <definedName name="PAX_NACIONAL" localSheetId="8">'CUADRO 1.6'!$A$6:$N$59</definedName>
    <definedName name="PAX_NACIONAL" localSheetId="10">'CUADRO 1.8'!$A$6:$T$102</definedName>
    <definedName name="PAX_NACIONAL" localSheetId="11">'CUADRO 1.8 B'!$A$6:$T$51</definedName>
    <definedName name="PAX_NACIONAL" localSheetId="12">'CUADRO 1.8 C'!$A$6:$T$76</definedName>
    <definedName name="PAX_NACIONAL" localSheetId="13">'CUADRO 1.9'!$A$6:$T$63</definedName>
    <definedName name="PAX_NACIONAL" localSheetId="14">'CUADRO 1.9 B'!$A$6:$T$44</definedName>
    <definedName name="PAX_NACIONAL" localSheetId="15">'CUADRO 1.9 C'!$A$6:$T$78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<sst xmlns="http://schemas.openxmlformats.org/spreadsheetml/2006/main" count="1615" uniqueCount="510">
  <si>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</si>
  <si>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</si>
  <si>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</si>
  <si>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</si>
  <si>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</si>
  <si>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</si>
  <si>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</si>
  <si>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</si>
  <si>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</si>
  <si>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</si>
  <si>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</si>
  <si>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</si>
  <si>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</si>
  <si>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</si>
  <si>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</si>
  <si>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</si>
  <si>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</si>
  <si>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</si>
  <si>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</si>
  <si>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</si>
  <si>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</si>
  <si>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</si>
  <si>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</si>
  <si>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</si>
  <si>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</si>
  <si>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</si>
  <si>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</si>
  <si>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</si>
  <si>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</si>
  <si>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</si>
  <si>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</si>
  <si>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</si>
  <si>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</si>
  <si>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</si>
  <si>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</si>
  <si>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</si>
  <si>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</si>
  <si>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</si>
  <si>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</si>
  <si>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</si>
  <si>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</si>
  <si>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</si>
  <si>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</si>
  <si>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</si>
  <si>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</si>
  <si>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</si>
  <si>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</si>
  <si>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</si>
  <si>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</si>
  <si>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</si>
  <si>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</si>
  <si>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</si>
  <si>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</si>
  <si>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</si>
  <si>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</si>
  <si>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</si>
  <si>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</si>
  <si>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</si>
  <si>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</si>
  <si>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</si>
  <si>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</si>
  <si>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</si>
  <si>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</si>
  <si>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</si>
  <si>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</si>
  <si>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</si>
  <si>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</si>
  <si>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</si>
  <si>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</si>
  <si>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</si>
  <si>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</si>
  <si>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</si>
  <si>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</si>
  <si>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</si>
  <si>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</si>
  <si>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</si>
  <si>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</si>
  <si>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</si>
  <si>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</si>
  <si>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</si>
  <si>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</si>
  <si>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</si>
  <si>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</si>
  <si>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</si>
  <si>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</si>
  <si>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</si>
  <si>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</si>
  <si>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</si>
  <si>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</si>
  <si>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</si>
  <si>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</si>
  <si>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</si>
  <si>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</si>
  <si>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</si>
  <si>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</si>
  <si>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</si>
  <si>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</si>
  <si>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</si>
  <si>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</si>
  <si>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</si>
  <si>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</si>
  <si>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</si>
  <si>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</si>
  <si>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</si>
  <si>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</si>
  <si>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</si>
  <si>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</si>
  <si>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</si>
  <si>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</si>
  <si>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</si>
  <si>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</si>
  <si>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</si>
  <si>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</si>
  <si>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</si>
  <si>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</si>
  <si>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</si>
  <si>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</si>
  <si>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</si>
  <si>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</si>
  <si>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</si>
  <si>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</si>
  <si>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</si>
  <si>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</si>
  <si>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</si>
  <si>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</si>
  <si>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</si>
  <si>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</si>
  <si>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</si>
  <si>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</si>
  <si>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</si>
  <si>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</si>
  <si>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</si>
  <si>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</si>
  <si>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</si>
  <si>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</si>
  <si>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</si>
  <si>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</si>
  <si>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</si>
  <si>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</si>
  <si>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</si>
  <si>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</si>
  <si>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</si>
  <si>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</si>
  <si>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</si>
  <si>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</si>
  <si>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</si>
  <si>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</si>
  <si>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</si>
  <si>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</si>
  <si>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</si>
  <si>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Boletín Origen-Destino Abril 2018</t>
  </si>
  <si>
    <t>Ene - Abr 2017</t>
  </si>
  <si>
    <t>Ene - Abr 2018</t>
  </si>
  <si>
    <t>Abr 2018 - Abr 2017</t>
  </si>
  <si>
    <t>Ene - Abr 2018 / Ene - Abr 2017</t>
  </si>
  <si>
    <t>Abril 2018</t>
  </si>
  <si>
    <t>Abril 2017</t>
  </si>
  <si>
    <t>Enero - Abril 2018</t>
  </si>
  <si>
    <t>Enero - Abril 2017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</si>
  <si>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</si>
  <si>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</si>
  <si>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</si>
  <si>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</si>
  <si>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</si>
  <si>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</si>
  <si>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</si>
  <si>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</si>
  <si>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</si>
  <si>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Sarpa</t>
  </si>
  <si>
    <t>Transporte Aereo de Col.</t>
  </si>
  <si>
    <t>Otras</t>
  </si>
  <si>
    <t>Aerosucre</t>
  </si>
  <si>
    <t>LAS</t>
  </si>
  <si>
    <t>Aer Caribe</t>
  </si>
  <si>
    <t>Aliansa</t>
  </si>
  <si>
    <t>Tampa</t>
  </si>
  <si>
    <t>Air Colombia</t>
  </si>
  <si>
    <t>Laser Aereo</t>
  </si>
  <si>
    <t>Aerogal</t>
  </si>
  <si>
    <t>American</t>
  </si>
  <si>
    <t>Taca</t>
  </si>
  <si>
    <t>Lacsa</t>
  </si>
  <si>
    <t>Jetblue</t>
  </si>
  <si>
    <t>Aeromexico</t>
  </si>
  <si>
    <t>Lan Peru</t>
  </si>
  <si>
    <t>Lan Airlines</t>
  </si>
  <si>
    <t>Spirit Airlines</t>
  </si>
  <si>
    <t>Iberia</t>
  </si>
  <si>
    <t>Copa</t>
  </si>
  <si>
    <t>United Airlines</t>
  </si>
  <si>
    <t>Interjet</t>
  </si>
  <si>
    <t>TAM</t>
  </si>
  <si>
    <t>Avior Airlines</t>
  </si>
  <si>
    <t>Delta</t>
  </si>
  <si>
    <t>Air Europa</t>
  </si>
  <si>
    <t>Taca International Airlines S.A</t>
  </si>
  <si>
    <t>Lufthansa</t>
  </si>
  <si>
    <t>Air France</t>
  </si>
  <si>
    <t>Aerol. Argentinas</t>
  </si>
  <si>
    <t>KLM</t>
  </si>
  <si>
    <t>Air Canada</t>
  </si>
  <si>
    <t>Turkish Airlines</t>
  </si>
  <si>
    <t>Air Panama</t>
  </si>
  <si>
    <t>Oceanair</t>
  </si>
  <si>
    <t>Tame</t>
  </si>
  <si>
    <t>Cubana</t>
  </si>
  <si>
    <t>Atlas Air</t>
  </si>
  <si>
    <t>UPS</t>
  </si>
  <si>
    <t>Sky Lease I.</t>
  </si>
  <si>
    <t>Linea A. Carguera de Col</t>
  </si>
  <si>
    <t>Kelowna Flightcrft Air Charter Ltd.</t>
  </si>
  <si>
    <t>Airborne Express. Inc</t>
  </si>
  <si>
    <t>Absa</t>
  </si>
  <si>
    <t>Aerotransporte de Carga Union</t>
  </si>
  <si>
    <t>Etihad Airways</t>
  </si>
  <si>
    <t>Kalitta Flying Service, Inc. (Morristown,Tn)</t>
  </si>
  <si>
    <t>Martinair</t>
  </si>
  <si>
    <t>Cargolux</t>
  </si>
  <si>
    <t>Fedex</t>
  </si>
  <si>
    <t>Mas Air</t>
  </si>
  <si>
    <t>Cargojet Airways</t>
  </si>
  <si>
    <t>Western Global</t>
  </si>
  <si>
    <t>Transcarga International Airways</t>
  </si>
  <si>
    <t>21 AIR LLC</t>
  </si>
  <si>
    <t>Amerijet</t>
  </si>
  <si>
    <t>BOG-MDE-BOG</t>
  </si>
  <si>
    <t>BOG-CTG-BOG</t>
  </si>
  <si>
    <t>BOG-CLO-BOG</t>
  </si>
  <si>
    <t>BOG-BAQ-BOG</t>
  </si>
  <si>
    <t>BOG-SMR-BOG</t>
  </si>
  <si>
    <t>BOG-PEI-BOG</t>
  </si>
  <si>
    <t>BOG-BGA-BOG</t>
  </si>
  <si>
    <t>BOG-ADZ-BOG</t>
  </si>
  <si>
    <t>CTG-MDE-CTG</t>
  </si>
  <si>
    <t>BOG-CUC-BOG</t>
  </si>
  <si>
    <t>BOG-MTR-BOG</t>
  </si>
  <si>
    <t>BOG-VUP-BOG</t>
  </si>
  <si>
    <t>CLO-MDE-CLO</t>
  </si>
  <si>
    <t>MDE-SMR-MDE</t>
  </si>
  <si>
    <t>BOG-EYP-BOG</t>
  </si>
  <si>
    <t>ADZ-MDE-ADZ</t>
  </si>
  <si>
    <t>ADZ-CLO-ADZ</t>
  </si>
  <si>
    <t>BAQ-MDE-BAQ</t>
  </si>
  <si>
    <t>ADZ-CTG-ADZ</t>
  </si>
  <si>
    <t>CLO-CTG-CLO</t>
  </si>
  <si>
    <t>BOG-AXM-BOG</t>
  </si>
  <si>
    <t>BOG-PSO-BOG</t>
  </si>
  <si>
    <t>EOH-UIB-EOH</t>
  </si>
  <si>
    <t>BOG-NVA-BOG</t>
  </si>
  <si>
    <t>APO-EOH-APO</t>
  </si>
  <si>
    <t>CTG-PEI-CTG</t>
  </si>
  <si>
    <t>CLO-BAQ-CLO</t>
  </si>
  <si>
    <t>BOG-LET-BOG</t>
  </si>
  <si>
    <t>BOG-RCH-BOG</t>
  </si>
  <si>
    <t>BOG-MZL-BOG</t>
  </si>
  <si>
    <t>BOG-EOH-BOG</t>
  </si>
  <si>
    <t>BOG-EJA-BOG</t>
  </si>
  <si>
    <t>EOH-MTR-EOH</t>
  </si>
  <si>
    <t>EOH-PEI-EOH</t>
  </si>
  <si>
    <t>BOG-PPN-BOG</t>
  </si>
  <si>
    <t>BOG-AUC-BOG</t>
  </si>
  <si>
    <t>BOG-UIB-BOG</t>
  </si>
  <si>
    <t>CLO-SMR-CLO</t>
  </si>
  <si>
    <t>BOG-FLA-BOG</t>
  </si>
  <si>
    <t>BOG-IBE-BOG</t>
  </si>
  <si>
    <t>CLO-TCO-CLO</t>
  </si>
  <si>
    <t>CAQ-EOH-CAQ</t>
  </si>
  <si>
    <t>CTG-BGA-CTG</t>
  </si>
  <si>
    <t>CUC-BGA-CUC</t>
  </si>
  <si>
    <t>BOG-CZU-BOG</t>
  </si>
  <si>
    <t>CLO-PSO-CLO</t>
  </si>
  <si>
    <t>BOG-VVC-BOG</t>
  </si>
  <si>
    <t>ADZ-PVA-ADZ</t>
  </si>
  <si>
    <t>ADZ-PEI-ADZ</t>
  </si>
  <si>
    <t>ADZ-BGA-ADZ</t>
  </si>
  <si>
    <t>OTRAS</t>
  </si>
  <si>
    <t>BOG-MIA-BOG</t>
  </si>
  <si>
    <t>MDE-MIA-MDE</t>
  </si>
  <si>
    <t>BOG-FLL-BOG</t>
  </si>
  <si>
    <t>CLO-MIA-CLO</t>
  </si>
  <si>
    <t>BOG-JFK-BOG</t>
  </si>
  <si>
    <t>BOG-IAH-BOG</t>
  </si>
  <si>
    <t>BOG-MCO-BOG</t>
  </si>
  <si>
    <t>MDE-FLL-MDE</t>
  </si>
  <si>
    <t>CTG-MIA-CTG</t>
  </si>
  <si>
    <t>BOG-LAX-BOG</t>
  </si>
  <si>
    <t>CTG-FLL-CTG</t>
  </si>
  <si>
    <t>BAQ-MIA-BAQ</t>
  </si>
  <si>
    <t>BOG-ATL-BOG</t>
  </si>
  <si>
    <t>CTG-JFK-CTG</t>
  </si>
  <si>
    <t>MDE-JFK-MDE</t>
  </si>
  <si>
    <t>BOG-YYZ-BOG</t>
  </si>
  <si>
    <t>BOG-EWR-BOG</t>
  </si>
  <si>
    <t>BOG-DFW-BOG</t>
  </si>
  <si>
    <t>BOG-IAD-BOG</t>
  </si>
  <si>
    <t>BOG-BOS-BOG</t>
  </si>
  <si>
    <t>CTG-ATL-CTG</t>
  </si>
  <si>
    <t>PEI-JFK-PEI</t>
  </si>
  <si>
    <t>AXM-FLL-AXM</t>
  </si>
  <si>
    <t>CTG-EWR-CTG</t>
  </si>
  <si>
    <t>MDE-ATL-MDE</t>
  </si>
  <si>
    <t>MDE-EWR-MDE</t>
  </si>
  <si>
    <t>BOG-LIM-BOG</t>
  </si>
  <si>
    <t>BOG-SCL-BOG</t>
  </si>
  <si>
    <t>BOG-UIO-BOG</t>
  </si>
  <si>
    <t>BOG-GYE-BOG</t>
  </si>
  <si>
    <t>BOG-BUE-BOG</t>
  </si>
  <si>
    <t>BOG-GRU-BOG</t>
  </si>
  <si>
    <t>BOG-CCS-BOG</t>
  </si>
  <si>
    <t>CTG-LIM-CTG</t>
  </si>
  <si>
    <t>BOG-CUZ-BOG</t>
  </si>
  <si>
    <t>MDE-LIM-MDE</t>
  </si>
  <si>
    <t>CLO-GYE-CLO</t>
  </si>
  <si>
    <t>MDE-CCS-MDE</t>
  </si>
  <si>
    <t>BOG-RIO-BOG</t>
  </si>
  <si>
    <t>BOG-MVD-BOG</t>
  </si>
  <si>
    <t>BOG-LPB-BOG</t>
  </si>
  <si>
    <t>CLO-ESM-CLO</t>
  </si>
  <si>
    <t>CLO-LIM-CLO</t>
  </si>
  <si>
    <t>BOG-FOR-BOG</t>
  </si>
  <si>
    <t>BOG-MAD-BOG</t>
  </si>
  <si>
    <t>CLO-MAD-CLO</t>
  </si>
  <si>
    <t>MDE-MAD-MDE</t>
  </si>
  <si>
    <t>BOG-BCN-BOG</t>
  </si>
  <si>
    <t>BOG-LHR-BOG</t>
  </si>
  <si>
    <t>BOG-FRA-BOG</t>
  </si>
  <si>
    <t>BOG-CDG-BOG</t>
  </si>
  <si>
    <t>BOG-AMS-BOG</t>
  </si>
  <si>
    <t>BOG-IST-BOG</t>
  </si>
  <si>
    <t>PEI-MAD-PEI</t>
  </si>
  <si>
    <t>BAQ-MAD-BAQ</t>
  </si>
  <si>
    <t>CTG-MAD-CTG</t>
  </si>
  <si>
    <t>CLO-BCN-CLO</t>
  </si>
  <si>
    <t>BOG-LIS-BOG</t>
  </si>
  <si>
    <t>BOG-PTY-BOG</t>
  </si>
  <si>
    <t>BOG-MEX-BOG</t>
  </si>
  <si>
    <t>MDE-PTY-MDE</t>
  </si>
  <si>
    <t>BOG-CUN-BOG</t>
  </si>
  <si>
    <t>BOG-SJO-BOG</t>
  </si>
  <si>
    <t>CLO-PTY-CLO</t>
  </si>
  <si>
    <t>CTG-PTY-CTG</t>
  </si>
  <si>
    <t>BOG-PUJ-BOG</t>
  </si>
  <si>
    <t>BAQ-PTY-BAQ</t>
  </si>
  <si>
    <t>MDE-MEX-MDE</t>
  </si>
  <si>
    <t>ADZ-PTY-ADZ</t>
  </si>
  <si>
    <t>PEI-PTY-PEI</t>
  </si>
  <si>
    <t>BOG-SAL-BOG</t>
  </si>
  <si>
    <t>BOG-GUA-BOG</t>
  </si>
  <si>
    <t>BOG-SDQ-BOG</t>
  </si>
  <si>
    <t>BGA-PTY-BGA</t>
  </si>
  <si>
    <t>MDE-PAC-MDE</t>
  </si>
  <si>
    <t>MDE-SAL-MDE</t>
  </si>
  <si>
    <t>AXM-PAC-AXM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</si>
  <si>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</si>
  <si>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</si>
  <si>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</si>
  <si>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</si>
  <si>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</si>
  <si>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</si>
  <si>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</si>
  <si>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</si>
  <si>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</si>
  <si>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</si>
  <si>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</si>
  <si>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</si>
  <si>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</si>
  <si>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</si>
  <si>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</si>
  <si>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</si>
  <si>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</si>
  <si>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</si>
  <si>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</si>
  <si>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</si>
  <si>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</si>
  <si>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</si>
  <si>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</si>
  <si>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</si>
  <si>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TURQUIA</t>
  </si>
  <si>
    <t>SUIZA</t>
  </si>
  <si>
    <t>AUSTRALIA</t>
  </si>
  <si>
    <t>BELGICA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</si>
  <si>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</si>
  <si>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</si>
  <si>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</si>
  <si>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</si>
  <si>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</si>
  <si>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</si>
  <si>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</si>
  <si>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</si>
  <si>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</si>
  <si>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</si>
  <si>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</si>
  <si>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</si>
  <si>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MDE-UIO-MDE</t>
  </si>
  <si>
    <t>BOG-LUX-BOG</t>
  </si>
  <si>
    <t>LUXEMBURGO</t>
  </si>
  <si>
    <t>BAHAMAS</t>
  </si>
  <si>
    <t>Kalitta Flying Service</t>
  </si>
  <si>
    <t>BOGOTA</t>
  </si>
  <si>
    <t>BOGOTA - ELDORADO</t>
  </si>
  <si>
    <t>RIONEGRO - ANTIOQUIA</t>
  </si>
  <si>
    <t>RIONEGRO - JOSE M. CORDOVA</t>
  </si>
  <si>
    <t>CARTAGENA</t>
  </si>
  <si>
    <t>CARTAGENA - RAFAEL NUQEZ</t>
  </si>
  <si>
    <t>CALI</t>
  </si>
  <si>
    <t>CALI - ALFONSO BONILLA ARAGON</t>
  </si>
  <si>
    <t>BARRANQUILLA</t>
  </si>
  <si>
    <t>BARRANQUILLA-E. CORTISSOZ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</si>
  <si>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</si>
  <si>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</si>
  <si>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</si>
  <si>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</si>
  <si>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</si>
  <si>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</si>
  <si>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BUCARAMANGA</t>
  </si>
  <si>
    <t>BUCARAMANGA - PALONEGRO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</si>
  <si>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</si>
  <si>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</si>
  <si>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</si>
  <si>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</si>
  <si>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</si>
  <si>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</si>
  <si>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</si>
  <si>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</si>
  <si>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QUIBDO</t>
  </si>
  <si>
    <t>QUIBDO - EL CARAÑO</t>
  </si>
  <si>
    <t>EL YOPAL</t>
  </si>
  <si>
    <t>PASTO</t>
  </si>
  <si>
    <t>PASTO - ANTONIO NARIQO</t>
  </si>
  <si>
    <t>ARMENIA</t>
  </si>
  <si>
    <t>ARMENIA - EL EDEN</t>
  </si>
  <si>
    <t>NEIVA</t>
  </si>
  <si>
    <t>NEIVA - BENITO SALAS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</si>
  <si>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</si>
  <si>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</si>
  <si>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</si>
  <si>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</si>
  <si>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</si>
  <si>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</si>
  <si>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RIOHACHA</t>
  </si>
  <si>
    <t>RIOHACHA-ALMIRANTE PADILLA</t>
  </si>
  <si>
    <t>VILLAVICENCIO</t>
  </si>
  <si>
    <t>VANGUARDIA</t>
  </si>
  <si>
    <t>BARRANCABERMEJA</t>
  </si>
  <si>
    <t>BARRANCABERMEJA-YARIGUIES</t>
  </si>
  <si>
    <t>TUMACO</t>
  </si>
  <si>
    <t>TUMACO - LA FLORIDA</t>
  </si>
  <si>
    <t>IBAGUE</t>
  </si>
  <si>
    <t>IBAGUE - PERALES</t>
  </si>
  <si>
    <t>ARAUCA - MUNICIPIO</t>
  </si>
  <si>
    <t>ARAUCA - SANTIAGO PEREZ QUIROZ</t>
  </si>
  <si>
    <t>POPAYAN</t>
  </si>
  <si>
    <t>POPAYAN - GMOLEON VALENCIA</t>
  </si>
  <si>
    <t>FLORENCIA</t>
  </si>
  <si>
    <t>GUSTAVO ARTUNDUAGA PAREDES</t>
  </si>
  <si>
    <t>COROZAL</t>
  </si>
  <si>
    <t>COROZAL - LAS BRUJAS</t>
  </si>
  <si>
    <t>PUERTO ASIS</t>
  </si>
  <si>
    <t>PUERTO ASIS - 3 DE MAYO</t>
  </si>
  <si>
    <t>CAUCASIA</t>
  </si>
  <si>
    <t>CAUCASIA- JUAN H. WHITE</t>
  </si>
  <si>
    <t>PUERTO GAITAN</t>
  </si>
  <si>
    <t>MORELIA</t>
  </si>
  <si>
    <t>PUERTO INIRIDA</t>
  </si>
  <si>
    <t>PUERTO INIRIDA - CESAR GAVIRIA TRUJ</t>
  </si>
  <si>
    <t>MITU</t>
  </si>
  <si>
    <t>BAHIA SOLANO</t>
  </si>
  <si>
    <t>BAHIA SOLANO - JOSE C. MUTIS</t>
  </si>
  <si>
    <t>MAICAO</t>
  </si>
  <si>
    <t>JORGE ISAACS (ANTES LA MINA)</t>
  </si>
  <si>
    <t>PUERTO CARRENO</t>
  </si>
  <si>
    <t>CARREÑO-GERMAN OLANO</t>
  </si>
  <si>
    <t>GUAPI</t>
  </si>
  <si>
    <t>GUAPI - JUAN CASIANO</t>
  </si>
  <si>
    <t>PROVIDENCIA</t>
  </si>
  <si>
    <t>PROVIDENCIA- EL EMBRUJO</t>
  </si>
  <si>
    <t>VILLA GARZON</t>
  </si>
  <si>
    <t>SAN JOSE DEL GUAVIARE</t>
  </si>
  <si>
    <t>NUQUI</t>
  </si>
  <si>
    <t>NUQUI - REYES MURILLO</t>
  </si>
  <si>
    <t>PITALITO</t>
  </si>
  <si>
    <t>PITALITO -CONTADOR</t>
  </si>
  <si>
    <t>ALDANA</t>
  </si>
  <si>
    <t>IPIALES - SAN LUIS</t>
  </si>
  <si>
    <t>PUERTO LEGUIZAMO</t>
  </si>
  <si>
    <t>SARAVENA-COLONIZADORES</t>
  </si>
  <si>
    <t>URIBIA</t>
  </si>
  <si>
    <t>PUERTO BOLIVAR - PORTETE</t>
  </si>
  <si>
    <t>ACANDI</t>
  </si>
  <si>
    <t>BUENAVENTURA</t>
  </si>
  <si>
    <t>BUENAVENTURA - GERARDO TOBAR LOPEZ</t>
  </si>
  <si>
    <t>CUMARIBO</t>
  </si>
  <si>
    <t>LA MACARENA</t>
  </si>
  <si>
    <t>LA MACARENA - META</t>
  </si>
  <si>
    <t>LOMA DE CHIRIGUANA</t>
  </si>
  <si>
    <t>CALENTURITAS</t>
  </si>
  <si>
    <t>EL BAGRE</t>
  </si>
  <si>
    <t>TIMBIQUI</t>
  </si>
  <si>
    <t>GUAINIA (BARRANCO MINAS)</t>
  </si>
  <si>
    <t>BARRANCO MINAS</t>
  </si>
  <si>
    <t>FLANDES</t>
  </si>
  <si>
    <t>GIRARDOT SANTIAGO VILA</t>
  </si>
  <si>
    <t>TARAIRA</t>
  </si>
  <si>
    <t>MIRAFLORES - GUAVIARE</t>
  </si>
  <si>
    <t>MIRAFLORES</t>
  </si>
  <si>
    <t>LA PEDRERA</t>
  </si>
  <si>
    <t>SAN FELIPE</t>
  </si>
  <si>
    <t>SOLANO</t>
  </si>
  <si>
    <t>CARURU</t>
  </si>
  <si>
    <t>ARARACUARA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</si>
</sst>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>
        <color theme="0" tint="-0.149959996342659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36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3" fontId="23" fillId="34" borderId="28" xfId="64" applyNumberFormat="1" applyFont="1" applyFill="1" applyBorder="1">
      <alignment/>
      <protection/>
    </xf>
    <xf numFmtId="10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3" fontId="23" fillId="34" borderId="31" xfId="64" applyNumberFormat="1" applyFont="1" applyFill="1" applyBorder="1">
      <alignment/>
      <protection/>
    </xf>
    <xf numFmtId="0" fontId="23" fillId="34" borderId="2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5" fillId="35" borderId="3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4" fillId="0" borderId="0" xfId="64" applyFont="1">
      <alignment/>
      <protection/>
    </xf>
    <xf numFmtId="2" fontId="24" fillId="36" borderId="26" xfId="64" applyNumberFormat="1" applyFont="1" applyFill="1" applyBorder="1">
      <alignment/>
      <protection/>
    </xf>
    <xf numFmtId="3" fontId="24" fillId="36" borderId="27" xfId="64" applyNumberFormat="1" applyFont="1" applyFill="1" applyBorder="1">
      <alignment/>
      <protection/>
    </xf>
    <xf numFmtId="3" fontId="24" fillId="36" borderId="28" xfId="64" applyNumberFormat="1" applyFont="1" applyFill="1" applyBorder="1">
      <alignment/>
      <protection/>
    </xf>
    <xf numFmtId="10" fontId="24" fillId="36" borderId="29" xfId="64" applyNumberFormat="1" applyFont="1" applyFill="1" applyBorder="1">
      <alignment/>
      <protection/>
    </xf>
    <xf numFmtId="0" fontId="24" fillId="36" borderId="2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5" fillId="0" borderId="0" xfId="58" applyFont="1" applyFill="1" applyAlignment="1">
      <alignment vertical="center"/>
      <protection/>
    </xf>
    <xf numFmtId="10" fontId="25" fillId="34" borderId="35" xfId="58" applyNumberFormat="1" applyFont="1" applyFill="1" applyBorder="1" applyAlignment="1">
      <alignment horizontal="right" vertical="center"/>
      <protection/>
    </xf>
    <xf numFmtId="3" fontId="25" fillId="34" borderId="36" xfId="58" applyNumberFormat="1" applyFont="1" applyFill="1" applyBorder="1" applyAlignment="1">
      <alignment vertical="center"/>
      <protection/>
    </xf>
    <xf numFmtId="3" fontId="25" fillId="34" borderId="37" xfId="58" applyNumberFormat="1" applyFont="1" applyFill="1" applyBorder="1" applyAlignment="1">
      <alignment vertical="center"/>
      <protection/>
    </xf>
    <xf numFmtId="3" fontId="25" fillId="34" borderId="38" xfId="58" applyNumberFormat="1" applyFont="1" applyFill="1" applyBorder="1" applyAlignment="1">
      <alignment vertical="center"/>
      <protection/>
    </xf>
    <xf numFmtId="3" fontId="25" fillId="34" borderId="39" xfId="58" applyNumberFormat="1" applyFont="1" applyFill="1" applyBorder="1" applyAlignment="1">
      <alignment vertical="center"/>
      <protection/>
    </xf>
    <xf numFmtId="181" fontId="25" fillId="34" borderId="40" xfId="58" applyNumberFormat="1" applyFont="1" applyFill="1" applyBorder="1" applyAlignment="1">
      <alignment vertical="center"/>
      <protection/>
    </xf>
    <xf numFmtId="3" fontId="25" fillId="34" borderId="41" xfId="58" applyNumberFormat="1" applyFont="1" applyFill="1" applyBorder="1" applyAlignment="1">
      <alignment vertical="center"/>
      <protection/>
    </xf>
    <xf numFmtId="10" fontId="25" fillId="34" borderId="40" xfId="58" applyNumberFormat="1" applyFont="1" applyFill="1" applyBorder="1" applyAlignment="1">
      <alignment horizontal="right" vertical="center"/>
      <protection/>
    </xf>
    <xf numFmtId="3" fontId="25" fillId="34" borderId="42" xfId="58" applyNumberFormat="1" applyFont="1" applyFill="1" applyBorder="1" applyAlignment="1">
      <alignment vertical="center"/>
      <protection/>
    </xf>
    <xf numFmtId="0" fontId="25" fillId="34" borderId="43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49" fontId="13" fillId="35" borderId="47" xfId="58" applyNumberFormat="1" applyFont="1" applyFill="1" applyBorder="1" applyAlignment="1">
      <alignment horizontal="center" vertical="center" wrapText="1"/>
      <protection/>
    </xf>
    <xf numFmtId="1" fontId="26" fillId="0" borderId="0" xfId="58" applyNumberFormat="1" applyFont="1" applyFill="1" applyAlignment="1">
      <alignment horizontal="center" vertical="center" wrapText="1"/>
      <protection/>
    </xf>
    <xf numFmtId="0" fontId="28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4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7" borderId="48" xfId="58" applyNumberFormat="1" applyFont="1" applyFill="1" applyBorder="1" applyAlignment="1">
      <alignment horizontal="right"/>
      <protection/>
    </xf>
    <xf numFmtId="3" fontId="12" fillId="37" borderId="49" xfId="58" applyNumberFormat="1" applyFont="1" applyFill="1" applyBorder="1">
      <alignment/>
      <protection/>
    </xf>
    <xf numFmtId="3" fontId="12" fillId="37" borderId="50" xfId="58" applyNumberFormat="1" applyFont="1" applyFill="1" applyBorder="1">
      <alignment/>
      <protection/>
    </xf>
    <xf numFmtId="3" fontId="12" fillId="37" borderId="51" xfId="58" applyNumberFormat="1" applyFont="1" applyFill="1" applyBorder="1">
      <alignment/>
      <protection/>
    </xf>
    <xf numFmtId="10" fontId="12" fillId="37" borderId="52" xfId="58" applyNumberFormat="1" applyFont="1" applyFill="1" applyBorder="1">
      <alignment/>
      <protection/>
    </xf>
    <xf numFmtId="10" fontId="12" fillId="37" borderId="52" xfId="58" applyNumberFormat="1" applyFont="1" applyFill="1" applyBorder="1" applyAlignment="1">
      <alignment horizontal="right"/>
      <protection/>
    </xf>
    <xf numFmtId="0" fontId="12" fillId="37" borderId="53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7" borderId="54" xfId="58" applyNumberFormat="1" applyFont="1" applyFill="1" applyBorder="1" applyAlignment="1">
      <alignment horizontal="right" vertical="center"/>
      <protection/>
    </xf>
    <xf numFmtId="3" fontId="12" fillId="37" borderId="55" xfId="58" applyNumberFormat="1" applyFont="1" applyFill="1" applyBorder="1" applyAlignment="1">
      <alignment vertical="center"/>
      <protection/>
    </xf>
    <xf numFmtId="3" fontId="12" fillId="37" borderId="56" xfId="58" applyNumberFormat="1" applyFont="1" applyFill="1" applyBorder="1" applyAlignment="1">
      <alignment vertical="center"/>
      <protection/>
    </xf>
    <xf numFmtId="3" fontId="12" fillId="37" borderId="57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horizontal="right" vertical="center"/>
      <protection/>
    </xf>
    <xf numFmtId="0" fontId="12" fillId="37" borderId="59" xfId="58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49" fontId="12" fillId="35" borderId="4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7" borderId="48" xfId="58" applyNumberFormat="1" applyFont="1" applyFill="1" applyBorder="1" applyAlignment="1">
      <alignment horizontal="right"/>
      <protection/>
    </xf>
    <xf numFmtId="3" fontId="6" fillId="37" borderId="60" xfId="58" applyNumberFormat="1" applyFont="1" applyFill="1" applyBorder="1">
      <alignment/>
      <protection/>
    </xf>
    <xf numFmtId="3" fontId="6" fillId="37" borderId="61" xfId="58" applyNumberFormat="1" applyFont="1" applyFill="1" applyBorder="1">
      <alignment/>
      <protection/>
    </xf>
    <xf numFmtId="3" fontId="6" fillId="37" borderId="49" xfId="58" applyNumberFormat="1" applyFont="1" applyFill="1" applyBorder="1">
      <alignment/>
      <protection/>
    </xf>
    <xf numFmtId="3" fontId="6" fillId="37" borderId="50" xfId="58" applyNumberFormat="1" applyFont="1" applyFill="1" applyBorder="1">
      <alignment/>
      <protection/>
    </xf>
    <xf numFmtId="3" fontId="6" fillId="37" borderId="51" xfId="58" applyNumberFormat="1" applyFont="1" applyFill="1" applyBorder="1">
      <alignment/>
      <protection/>
    </xf>
    <xf numFmtId="10" fontId="6" fillId="37" borderId="52" xfId="58" applyNumberFormat="1" applyFont="1" applyFill="1" applyBorder="1">
      <alignment/>
      <protection/>
    </xf>
    <xf numFmtId="10" fontId="6" fillId="37" borderId="52" xfId="58" applyNumberFormat="1" applyFont="1" applyFill="1" applyBorder="1" applyAlignment="1">
      <alignment horizontal="right"/>
      <protection/>
    </xf>
    <xf numFmtId="0" fontId="6" fillId="37" borderId="5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7" borderId="54" xfId="58" applyNumberFormat="1" applyFont="1" applyFill="1" applyBorder="1" applyAlignment="1">
      <alignment horizontal="right"/>
      <protection/>
    </xf>
    <xf numFmtId="3" fontId="6" fillId="37" borderId="62" xfId="58" applyNumberFormat="1" applyFont="1" applyFill="1" applyBorder="1">
      <alignment/>
      <protection/>
    </xf>
    <xf numFmtId="3" fontId="6" fillId="37" borderId="63" xfId="58" applyNumberFormat="1" applyFont="1" applyFill="1" applyBorder="1">
      <alignment/>
      <protection/>
    </xf>
    <xf numFmtId="3" fontId="6" fillId="37" borderId="55" xfId="58" applyNumberFormat="1" applyFont="1" applyFill="1" applyBorder="1">
      <alignment/>
      <protection/>
    </xf>
    <xf numFmtId="3" fontId="6" fillId="37" borderId="56" xfId="58" applyNumberFormat="1" applyFont="1" applyFill="1" applyBorder="1">
      <alignment/>
      <protection/>
    </xf>
    <xf numFmtId="3" fontId="6" fillId="37" borderId="57" xfId="58" applyNumberFormat="1" applyFont="1" applyFill="1" applyBorder="1">
      <alignment/>
      <protection/>
    </xf>
    <xf numFmtId="10" fontId="6" fillId="37" borderId="58" xfId="58" applyNumberFormat="1" applyFont="1" applyFill="1" applyBorder="1">
      <alignment/>
      <protection/>
    </xf>
    <xf numFmtId="10" fontId="6" fillId="37" borderId="58" xfId="58" applyNumberFormat="1" applyFont="1" applyFill="1" applyBorder="1" applyAlignment="1">
      <alignment horizontal="right"/>
      <protection/>
    </xf>
    <xf numFmtId="0" fontId="6" fillId="37" borderId="59" xfId="58" applyFont="1" applyFill="1" applyBorder="1">
      <alignment/>
      <protection/>
    </xf>
    <xf numFmtId="3" fontId="12" fillId="37" borderId="63" xfId="58" applyNumberFormat="1" applyFont="1" applyFill="1" applyBorder="1" applyAlignment="1">
      <alignment vertical="center"/>
      <protection/>
    </xf>
    <xf numFmtId="10" fontId="12" fillId="37" borderId="64" xfId="58" applyNumberFormat="1" applyFont="1" applyFill="1" applyBorder="1" applyAlignment="1">
      <alignment horizontal="right" vertical="center"/>
      <protection/>
    </xf>
    <xf numFmtId="3" fontId="12" fillId="37" borderId="65" xfId="58" applyNumberFormat="1" applyFont="1" applyFill="1" applyBorder="1" applyAlignment="1">
      <alignment vertical="center"/>
      <protection/>
    </xf>
    <xf numFmtId="3" fontId="12" fillId="37" borderId="66" xfId="58" applyNumberFormat="1" applyFont="1" applyFill="1" applyBorder="1" applyAlignment="1">
      <alignment vertical="center"/>
      <protection/>
    </xf>
    <xf numFmtId="3" fontId="12" fillId="37" borderId="67" xfId="58" applyNumberFormat="1" applyFont="1" applyFill="1" applyBorder="1" applyAlignment="1">
      <alignment vertical="center"/>
      <protection/>
    </xf>
    <xf numFmtId="10" fontId="12" fillId="37" borderId="68" xfId="58" applyNumberFormat="1" applyFont="1" applyFill="1" applyBorder="1" applyAlignment="1">
      <alignment vertical="center"/>
      <protection/>
    </xf>
    <xf numFmtId="10" fontId="12" fillId="37" borderId="68" xfId="58" applyNumberFormat="1" applyFont="1" applyFill="1" applyBorder="1" applyAlignment="1">
      <alignment horizontal="right" vertical="center"/>
      <protection/>
    </xf>
    <xf numFmtId="0" fontId="12" fillId="37" borderId="69" xfId="58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7" borderId="48" xfId="58" applyNumberFormat="1" applyFont="1" applyFill="1" applyBorder="1" applyAlignment="1">
      <alignment horizontal="right" vertical="center"/>
      <protection/>
    </xf>
    <xf numFmtId="3" fontId="12" fillId="37" borderId="49" xfId="58" applyNumberFormat="1" applyFont="1" applyFill="1" applyBorder="1" applyAlignment="1">
      <alignment vertical="center"/>
      <protection/>
    </xf>
    <xf numFmtId="3" fontId="12" fillId="37" borderId="50" xfId="58" applyNumberFormat="1" applyFont="1" applyFill="1" applyBorder="1" applyAlignment="1">
      <alignment vertical="center"/>
      <protection/>
    </xf>
    <xf numFmtId="3" fontId="12" fillId="37" borderId="51" xfId="58" applyNumberFormat="1" applyFont="1" applyFill="1" applyBorder="1" applyAlignment="1">
      <alignment vertical="center"/>
      <protection/>
    </xf>
    <xf numFmtId="10" fontId="12" fillId="37" borderId="52" xfId="58" applyNumberFormat="1" applyFont="1" applyFill="1" applyBorder="1" applyAlignment="1">
      <alignment vertical="center"/>
      <protection/>
    </xf>
    <xf numFmtId="0" fontId="12" fillId="37" borderId="53" xfId="58" applyFont="1" applyFill="1" applyBorder="1" applyAlignment="1">
      <alignment vertical="center"/>
      <protection/>
    </xf>
    <xf numFmtId="0" fontId="32" fillId="0" borderId="0" xfId="57" applyFont="1" applyFill="1">
      <alignment/>
      <protection/>
    </xf>
    <xf numFmtId="0" fontId="33" fillId="0" borderId="0" xfId="57" applyFont="1" applyFill="1">
      <alignment/>
      <protection/>
    </xf>
    <xf numFmtId="17" fontId="33" fillId="0" borderId="0" xfId="57" applyNumberFormat="1" applyFont="1" applyFill="1">
      <alignment/>
      <protection/>
    </xf>
    <xf numFmtId="0" fontId="36" fillId="34" borderId="70" xfId="57" applyFont="1" applyFill="1" applyBorder="1">
      <alignment/>
      <protection/>
    </xf>
    <xf numFmtId="0" fontId="37" fillId="34" borderId="71" xfId="46" applyFont="1" applyFill="1" applyBorder="1" applyAlignment="1" applyProtection="1">
      <alignment horizontal="left" indent="1"/>
      <protection/>
    </xf>
    <xf numFmtId="0" fontId="36" fillId="34" borderId="72" xfId="57" applyFont="1" applyFill="1" applyBorder="1">
      <alignment/>
      <protection/>
    </xf>
    <xf numFmtId="0" fontId="37" fillId="34" borderId="73" xfId="46" applyFont="1" applyFill="1" applyBorder="1" applyAlignment="1" applyProtection="1">
      <alignment horizontal="left" indent="1"/>
      <protection/>
    </xf>
    <xf numFmtId="0" fontId="37" fillId="34" borderId="64" xfId="46" applyFont="1" applyFill="1" applyBorder="1" applyAlignment="1" applyProtection="1">
      <alignment horizontal="left" indent="1"/>
      <protection/>
    </xf>
    <xf numFmtId="0" fontId="111" fillId="7" borderId="74" xfId="60" applyFont="1" applyFill="1" applyBorder="1">
      <alignment/>
      <protection/>
    </xf>
    <xf numFmtId="0" fontId="111" fillId="7" borderId="0" xfId="60" applyFont="1" applyFill="1">
      <alignment/>
      <protection/>
    </xf>
    <xf numFmtId="0" fontId="112" fillId="7" borderId="75" xfId="60" applyFont="1" applyFill="1" applyBorder="1" applyAlignment="1">
      <alignment/>
      <protection/>
    </xf>
    <xf numFmtId="0" fontId="113" fillId="7" borderId="76" xfId="60" applyFont="1" applyFill="1" applyBorder="1" applyAlignment="1">
      <alignment/>
      <protection/>
    </xf>
    <xf numFmtId="0" fontId="114" fillId="7" borderId="75" xfId="60" applyFont="1" applyFill="1" applyBorder="1" applyAlignment="1">
      <alignment/>
      <protection/>
    </xf>
    <xf numFmtId="0" fontId="115" fillId="7" borderId="76" xfId="60" applyFont="1" applyFill="1" applyBorder="1" applyAlignment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>
      <alignment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25" fillId="34" borderId="37" xfId="58" applyNumberFormat="1" applyFont="1" applyFill="1" applyBorder="1" applyAlignment="1">
      <alignment vertical="center"/>
      <protection/>
    </xf>
    <xf numFmtId="0" fontId="3" fillId="3" borderId="0" xfId="58" applyFont="1" applyFill="1">
      <alignment/>
      <protection/>
    </xf>
    <xf numFmtId="49" fontId="13" fillId="35" borderId="77" xfId="58" applyNumberFormat="1" applyFont="1" applyFill="1" applyBorder="1" applyAlignment="1">
      <alignment horizontal="center" vertical="center" wrapText="1"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46" applyFont="1" applyFill="1" applyAlignment="1" applyProtection="1">
      <alignment/>
      <protection/>
    </xf>
    <xf numFmtId="37" fontId="39" fillId="0" borderId="0" xfId="61" applyFont="1">
      <alignment/>
      <protection/>
    </xf>
    <xf numFmtId="10" fontId="14" fillId="37" borderId="54" xfId="58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7" fontId="128" fillId="0" borderId="0" xfId="61" applyFont="1">
      <alignment/>
      <protection/>
    </xf>
    <xf numFmtId="10" fontId="12" fillId="37" borderId="56" xfId="58" applyNumberFormat="1" applyFont="1" applyFill="1" applyBorder="1" applyAlignment="1">
      <alignment horizontal="right" vertical="center"/>
      <protection/>
    </xf>
    <xf numFmtId="10" fontId="12" fillId="37" borderId="50" xfId="58" applyNumberFormat="1" applyFont="1" applyFill="1" applyBorder="1" applyAlignment="1">
      <alignment horizontal="right" vertical="center"/>
      <protection/>
    </xf>
    <xf numFmtId="3" fontId="12" fillId="37" borderId="78" xfId="58" applyNumberFormat="1" applyFont="1" applyFill="1" applyBorder="1" applyAlignment="1">
      <alignment vertical="center"/>
      <protection/>
    </xf>
    <xf numFmtId="3" fontId="12" fillId="37" borderId="79" xfId="58" applyNumberFormat="1" applyFont="1" applyFill="1" applyBorder="1" applyAlignment="1">
      <alignment vertical="center"/>
      <protection/>
    </xf>
    <xf numFmtId="37" fontId="129" fillId="0" borderId="0" xfId="61" applyFont="1">
      <alignment/>
      <protection/>
    </xf>
    <xf numFmtId="37" fontId="3" fillId="0" borderId="80" xfId="61" applyFont="1" applyFill="1" applyBorder="1" applyProtection="1">
      <alignment/>
      <protection/>
    </xf>
    <xf numFmtId="37" fontId="3" fillId="0" borderId="81" xfId="61" applyFont="1" applyFill="1" applyBorder="1" applyProtection="1">
      <alignment/>
      <protection/>
    </xf>
    <xf numFmtId="3" fontId="3" fillId="0" borderId="80" xfId="61" applyNumberFormat="1" applyFont="1" applyFill="1" applyBorder="1" applyAlignment="1">
      <alignment horizontal="right"/>
      <protection/>
    </xf>
    <xf numFmtId="3" fontId="3" fillId="0" borderId="82" xfId="61" applyNumberFormat="1" applyFont="1" applyFill="1" applyBorder="1" applyAlignment="1">
      <alignment horizontal="right"/>
      <protection/>
    </xf>
    <xf numFmtId="2" fontId="6" fillId="0" borderId="82" xfId="61" applyNumberFormat="1" applyFont="1" applyFill="1" applyBorder="1" applyAlignment="1" applyProtection="1">
      <alignment horizontal="right" indent="1"/>
      <protection/>
    </xf>
    <xf numFmtId="2" fontId="6" fillId="0" borderId="80" xfId="61" applyNumberFormat="1" applyFont="1" applyFill="1" applyBorder="1" applyAlignment="1" applyProtection="1">
      <alignment horizontal="right" indent="1"/>
      <protection/>
    </xf>
    <xf numFmtId="2" fontId="6" fillId="0" borderId="83" xfId="61" applyNumberFormat="1" applyFont="1" applyFill="1" applyBorder="1" applyAlignment="1" applyProtection="1">
      <alignment horizontal="center"/>
      <protection/>
    </xf>
    <xf numFmtId="37" fontId="130" fillId="0" borderId="0" xfId="61" applyFont="1">
      <alignment/>
      <protection/>
    </xf>
    <xf numFmtId="10" fontId="12" fillId="37" borderId="56" xfId="58" applyNumberFormat="1" applyFont="1" applyFill="1" applyBorder="1" applyAlignment="1">
      <alignment vertical="center"/>
      <protection/>
    </xf>
    <xf numFmtId="10" fontId="12" fillId="37" borderId="50" xfId="58" applyNumberFormat="1" applyFont="1" applyFill="1" applyBorder="1" applyAlignment="1">
      <alignment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3" fontId="3" fillId="0" borderId="84" xfId="61" applyNumberFormat="1" applyFont="1" applyFill="1" applyBorder="1" applyAlignment="1">
      <alignment horizontal="right"/>
      <protection/>
    </xf>
    <xf numFmtId="3" fontId="3" fillId="0" borderId="85" xfId="61" applyNumberFormat="1" applyFont="1" applyFill="1" applyBorder="1">
      <alignment/>
      <protection/>
    </xf>
    <xf numFmtId="3" fontId="3" fillId="0" borderId="85" xfId="61" applyNumberFormat="1" applyFont="1" applyFill="1" applyBorder="1" applyAlignment="1">
      <alignment horizontal="right"/>
      <protection/>
    </xf>
    <xf numFmtId="37" fontId="3" fillId="0" borderId="86" xfId="61" applyFont="1" applyFill="1" applyBorder="1" applyProtection="1">
      <alignment/>
      <protection/>
    </xf>
    <xf numFmtId="37" fontId="3" fillId="0" borderId="84" xfId="61" applyFont="1" applyFill="1" applyBorder="1" applyAlignment="1" applyProtection="1">
      <alignment horizontal="right"/>
      <protection/>
    </xf>
    <xf numFmtId="37" fontId="3" fillId="0" borderId="85" xfId="61" applyFont="1" applyFill="1" applyBorder="1" applyAlignment="1" applyProtection="1">
      <alignment horizontal="right"/>
      <protection/>
    </xf>
    <xf numFmtId="37" fontId="3" fillId="0" borderId="87" xfId="61" applyFont="1" applyFill="1" applyBorder="1" applyProtection="1">
      <alignment/>
      <protection/>
    </xf>
    <xf numFmtId="37" fontId="3" fillId="0" borderId="84" xfId="61" applyFont="1" applyFill="1" applyBorder="1" applyProtection="1">
      <alignment/>
      <protection/>
    </xf>
    <xf numFmtId="37" fontId="3" fillId="0" borderId="71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80" xfId="67" applyNumberFormat="1" applyFont="1" applyFill="1" applyBorder="1" applyAlignment="1" applyProtection="1">
      <alignment horizontal="center"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30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1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3" fillId="0" borderId="88" xfId="58" applyFont="1" applyFill="1" applyBorder="1">
      <alignment/>
      <protection/>
    </xf>
    <xf numFmtId="3" fontId="3" fillId="0" borderId="89" xfId="58" applyNumberFormat="1" applyFont="1" applyFill="1" applyBorder="1">
      <alignment/>
      <protection/>
    </xf>
    <xf numFmtId="3" fontId="3" fillId="0" borderId="90" xfId="58" applyNumberFormat="1" applyFont="1" applyFill="1" applyBorder="1">
      <alignment/>
      <protection/>
    </xf>
    <xf numFmtId="3" fontId="3" fillId="0" borderId="91" xfId="58" applyNumberFormat="1" applyFont="1" applyFill="1" applyBorder="1">
      <alignment/>
      <protection/>
    </xf>
    <xf numFmtId="10" fontId="3" fillId="0" borderId="92" xfId="58" applyNumberFormat="1" applyFont="1" applyFill="1" applyBorder="1">
      <alignment/>
      <protection/>
    </xf>
    <xf numFmtId="10" fontId="3" fillId="0" borderId="92" xfId="58" applyNumberFormat="1" applyFont="1" applyFill="1" applyBorder="1" applyAlignment="1">
      <alignment horizontal="right"/>
      <protection/>
    </xf>
    <xf numFmtId="10" fontId="3" fillId="0" borderId="93" xfId="58" applyNumberFormat="1" applyFont="1" applyFill="1" applyBorder="1" applyAlignment="1">
      <alignment horizontal="right"/>
      <protection/>
    </xf>
    <xf numFmtId="0" fontId="3" fillId="0" borderId="94" xfId="58" applyFont="1" applyFill="1" applyBorder="1">
      <alignment/>
      <protection/>
    </xf>
    <xf numFmtId="3" fontId="3" fillId="0" borderId="95" xfId="58" applyNumberFormat="1" applyFont="1" applyFill="1" applyBorder="1">
      <alignment/>
      <protection/>
    </xf>
    <xf numFmtId="3" fontId="3" fillId="0" borderId="96" xfId="58" applyNumberFormat="1" applyFont="1" applyFill="1" applyBorder="1">
      <alignment/>
      <protection/>
    </xf>
    <xf numFmtId="3" fontId="3" fillId="0" borderId="97" xfId="58" applyNumberFormat="1" applyFont="1" applyFill="1" applyBorder="1">
      <alignment/>
      <protection/>
    </xf>
    <xf numFmtId="10" fontId="3" fillId="0" borderId="98" xfId="58" applyNumberFormat="1" applyFont="1" applyFill="1" applyBorder="1">
      <alignment/>
      <protection/>
    </xf>
    <xf numFmtId="10" fontId="3" fillId="0" borderId="98" xfId="58" applyNumberFormat="1" applyFont="1" applyFill="1" applyBorder="1" applyAlignment="1">
      <alignment horizontal="right"/>
      <protection/>
    </xf>
    <xf numFmtId="10" fontId="3" fillId="0" borderId="99" xfId="58" applyNumberFormat="1" applyFont="1" applyFill="1" applyBorder="1" applyAlignment="1">
      <alignment horizontal="right"/>
      <protection/>
    </xf>
    <xf numFmtId="0" fontId="3" fillId="0" borderId="100" xfId="58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3" fontId="3" fillId="0" borderId="102" xfId="58" applyNumberFormat="1" applyFont="1" applyFill="1" applyBorder="1">
      <alignment/>
      <protection/>
    </xf>
    <xf numFmtId="3" fontId="3" fillId="0" borderId="103" xfId="58" applyNumberFormat="1" applyFont="1" applyFill="1" applyBorder="1">
      <alignment/>
      <protection/>
    </xf>
    <xf numFmtId="10" fontId="3" fillId="0" borderId="104" xfId="58" applyNumberFormat="1" applyFont="1" applyFill="1" applyBorder="1">
      <alignment/>
      <protection/>
    </xf>
    <xf numFmtId="10" fontId="3" fillId="0" borderId="104" xfId="58" applyNumberFormat="1" applyFont="1" applyFill="1" applyBorder="1" applyAlignment="1">
      <alignment horizontal="right"/>
      <protection/>
    </xf>
    <xf numFmtId="10" fontId="3" fillId="0" borderId="105" xfId="58" applyNumberFormat="1" applyFont="1" applyFill="1" applyBorder="1" applyAlignment="1">
      <alignment horizontal="right"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3" fontId="3" fillId="0" borderId="108" xfId="58" applyNumberFormat="1" applyFont="1" applyFill="1" applyBorder="1">
      <alignment/>
      <protection/>
    </xf>
    <xf numFmtId="3" fontId="3" fillId="0" borderId="109" xfId="58" applyNumberFormat="1" applyFont="1" applyFill="1" applyBorder="1">
      <alignment/>
      <protection/>
    </xf>
    <xf numFmtId="3" fontId="3" fillId="0" borderId="110" xfId="58" applyNumberFormat="1" applyFont="1" applyFill="1" applyBorder="1">
      <alignment/>
      <protection/>
    </xf>
    <xf numFmtId="10" fontId="6" fillId="0" borderId="92" xfId="58" applyNumberFormat="1" applyFont="1" applyFill="1" applyBorder="1" applyAlignment="1">
      <alignment horizontal="right"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6" fillId="0" borderId="98" xfId="58" applyNumberFormat="1" applyFont="1" applyFill="1" applyBorder="1" applyAlignment="1">
      <alignment horizontal="right"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10" fontId="6" fillId="0" borderId="104" xfId="58" applyNumberFormat="1" applyFont="1" applyFill="1" applyBorder="1" applyAlignment="1">
      <alignment horizontal="right"/>
      <protection/>
    </xf>
    <xf numFmtId="10" fontId="3" fillId="0" borderId="90" xfId="58" applyNumberFormat="1" applyFont="1" applyFill="1" applyBorder="1" applyAlignment="1">
      <alignment horizontal="right"/>
      <protection/>
    </xf>
    <xf numFmtId="3" fontId="3" fillId="0" borderId="115" xfId="58" applyNumberFormat="1" applyFont="1" applyFill="1" applyBorder="1">
      <alignment/>
      <protection/>
    </xf>
    <xf numFmtId="10" fontId="3" fillId="0" borderId="90" xfId="58" applyNumberFormat="1" applyFont="1" applyFill="1" applyBorder="1">
      <alignment/>
      <protection/>
    </xf>
    <xf numFmtId="10" fontId="3" fillId="0" borderId="96" xfId="58" applyNumberFormat="1" applyFont="1" applyFill="1" applyBorder="1" applyAlignment="1">
      <alignment horizontal="right"/>
      <protection/>
    </xf>
    <xf numFmtId="3" fontId="3" fillId="0" borderId="116" xfId="58" applyNumberFormat="1" applyFont="1" applyFill="1" applyBorder="1">
      <alignment/>
      <protection/>
    </xf>
    <xf numFmtId="10" fontId="3" fillId="0" borderId="96" xfId="58" applyNumberFormat="1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3" fontId="3" fillId="0" borderId="117" xfId="58" applyNumberFormat="1" applyFont="1" applyFill="1" applyBorder="1">
      <alignment/>
      <protection/>
    </xf>
    <xf numFmtId="10" fontId="3" fillId="0" borderId="102" xfId="58" applyNumberFormat="1" applyFont="1" applyFill="1" applyBorder="1">
      <alignment/>
      <protection/>
    </xf>
    <xf numFmtId="3" fontId="6" fillId="0" borderId="95" xfId="58" applyNumberFormat="1" applyFont="1" applyFill="1" applyBorder="1">
      <alignment/>
      <protection/>
    </xf>
    <xf numFmtId="3" fontId="6" fillId="0" borderId="96" xfId="58" applyNumberFormat="1" applyFont="1" applyFill="1" applyBorder="1">
      <alignment/>
      <protection/>
    </xf>
    <xf numFmtId="3" fontId="6" fillId="0" borderId="97" xfId="58" applyNumberFormat="1" applyFont="1" applyFill="1" applyBorder="1">
      <alignment/>
      <protection/>
    </xf>
    <xf numFmtId="3" fontId="12" fillId="0" borderId="118" xfId="58" applyNumberFormat="1" applyFont="1" applyFill="1" applyBorder="1">
      <alignment/>
      <protection/>
    </xf>
    <xf numFmtId="10" fontId="6" fillId="0" borderId="119" xfId="58" applyNumberFormat="1" applyFont="1" applyFill="1" applyBorder="1">
      <alignment/>
      <protection/>
    </xf>
    <xf numFmtId="3" fontId="6" fillId="0" borderId="112" xfId="58" applyNumberFormat="1" applyFont="1" applyFill="1" applyBorder="1">
      <alignment/>
      <protection/>
    </xf>
    <xf numFmtId="10" fontId="6" fillId="0" borderId="119" xfId="58" applyNumberFormat="1" applyFont="1" applyFill="1" applyBorder="1" applyAlignment="1">
      <alignment horizontal="right"/>
      <protection/>
    </xf>
    <xf numFmtId="10" fontId="6" fillId="0" borderId="120" xfId="58" applyNumberFormat="1" applyFont="1" applyFill="1" applyBorder="1" applyAlignment="1">
      <alignment horizontal="right"/>
      <protection/>
    </xf>
    <xf numFmtId="0" fontId="6" fillId="0" borderId="121" xfId="58" applyFont="1" applyFill="1" applyBorder="1">
      <alignment/>
      <protection/>
    </xf>
    <xf numFmtId="0" fontId="6" fillId="0" borderId="122" xfId="58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6" fillId="0" borderId="124" xfId="58" applyNumberFormat="1" applyFont="1" applyFill="1" applyBorder="1">
      <alignment/>
      <protection/>
    </xf>
    <xf numFmtId="3" fontId="6" fillId="0" borderId="125" xfId="58" applyNumberFormat="1" applyFont="1" applyFill="1" applyBorder="1">
      <alignment/>
      <protection/>
    </xf>
    <xf numFmtId="3" fontId="12" fillId="0" borderId="126" xfId="58" applyNumberFormat="1" applyFont="1" applyFill="1" applyBorder="1">
      <alignment/>
      <protection/>
    </xf>
    <xf numFmtId="10" fontId="6" fillId="0" borderId="127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10" fontId="6" fillId="0" borderId="127" xfId="58" applyNumberFormat="1" applyFont="1" applyFill="1" applyBorder="1" applyAlignment="1">
      <alignment horizontal="right"/>
      <protection/>
    </xf>
    <xf numFmtId="10" fontId="6" fillId="0" borderId="129" xfId="58" applyNumberFormat="1" applyFont="1" applyFill="1" applyBorder="1" applyAlignment="1">
      <alignment horizontal="right"/>
      <protection/>
    </xf>
    <xf numFmtId="0" fontId="6" fillId="0" borderId="130" xfId="58" applyFont="1" applyFill="1" applyBorder="1">
      <alignment/>
      <protection/>
    </xf>
    <xf numFmtId="0" fontId="6" fillId="0" borderId="131" xfId="58" applyFont="1" applyFill="1" applyBorder="1">
      <alignment/>
      <protection/>
    </xf>
    <xf numFmtId="3" fontId="6" fillId="0" borderId="132" xfId="58" applyNumberFormat="1" applyFont="1" applyFill="1" applyBorder="1">
      <alignment/>
      <protection/>
    </xf>
    <xf numFmtId="3" fontId="6" fillId="0" borderId="133" xfId="58" applyNumberFormat="1" applyFont="1" applyFill="1" applyBorder="1">
      <alignment/>
      <protection/>
    </xf>
    <xf numFmtId="3" fontId="6" fillId="0" borderId="134" xfId="58" applyNumberFormat="1" applyFont="1" applyFill="1" applyBorder="1">
      <alignment/>
      <protection/>
    </xf>
    <xf numFmtId="3" fontId="12" fillId="0" borderId="135" xfId="58" applyNumberFormat="1" applyFont="1" applyFill="1" applyBorder="1">
      <alignment/>
      <protection/>
    </xf>
    <xf numFmtId="10" fontId="6" fillId="0" borderId="136" xfId="58" applyNumberFormat="1" applyFont="1" applyFill="1" applyBorder="1">
      <alignment/>
      <protection/>
    </xf>
    <xf numFmtId="3" fontId="6" fillId="0" borderId="137" xfId="58" applyNumberFormat="1" applyFont="1" applyFill="1" applyBorder="1">
      <alignment/>
      <protection/>
    </xf>
    <xf numFmtId="10" fontId="6" fillId="0" borderId="136" xfId="58" applyNumberFormat="1" applyFont="1" applyFill="1" applyBorder="1" applyAlignment="1">
      <alignment horizontal="right"/>
      <protection/>
    </xf>
    <xf numFmtId="10" fontId="6" fillId="0" borderId="138" xfId="58" applyNumberFormat="1" applyFont="1" applyFill="1" applyBorder="1" applyAlignment="1">
      <alignment horizontal="right"/>
      <protection/>
    </xf>
    <xf numFmtId="0" fontId="6" fillId="0" borderId="139" xfId="58" applyFont="1" applyFill="1" applyBorder="1">
      <alignment/>
      <protection/>
    </xf>
    <xf numFmtId="0" fontId="6" fillId="0" borderId="140" xfId="58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6" fillId="0" borderId="142" xfId="58" applyNumberFormat="1" applyFont="1" applyFill="1" applyBorder="1">
      <alignment/>
      <protection/>
    </xf>
    <xf numFmtId="3" fontId="6" fillId="0" borderId="143" xfId="58" applyNumberFormat="1" applyFont="1" applyFill="1" applyBorder="1">
      <alignment/>
      <protection/>
    </xf>
    <xf numFmtId="3" fontId="12" fillId="0" borderId="144" xfId="58" applyNumberFormat="1" applyFont="1" applyFill="1" applyBorder="1">
      <alignment/>
      <protection/>
    </xf>
    <xf numFmtId="10" fontId="6" fillId="0" borderId="145" xfId="58" applyNumberFormat="1" applyFont="1" applyFill="1" applyBorder="1">
      <alignment/>
      <protection/>
    </xf>
    <xf numFmtId="3" fontId="6" fillId="0" borderId="146" xfId="58" applyNumberFormat="1" applyFont="1" applyFill="1" applyBorder="1">
      <alignment/>
      <protection/>
    </xf>
    <xf numFmtId="10" fontId="6" fillId="0" borderId="145" xfId="58" applyNumberFormat="1" applyFont="1" applyFill="1" applyBorder="1" applyAlignment="1">
      <alignment horizontal="right"/>
      <protection/>
    </xf>
    <xf numFmtId="10" fontId="6" fillId="0" borderId="147" xfId="58" applyNumberFormat="1" applyFont="1" applyFill="1" applyBorder="1" applyAlignment="1">
      <alignment horizontal="right"/>
      <protection/>
    </xf>
    <xf numFmtId="0" fontId="6" fillId="0" borderId="148" xfId="58" applyFont="1" applyFill="1" applyBorder="1">
      <alignment/>
      <protection/>
    </xf>
    <xf numFmtId="0" fontId="6" fillId="0" borderId="149" xfId="58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6" fillId="0" borderId="152" xfId="58" applyNumberFormat="1" applyFont="1" applyFill="1" applyBorder="1">
      <alignment/>
      <protection/>
    </xf>
    <xf numFmtId="3" fontId="12" fillId="0" borderId="153" xfId="58" applyNumberFormat="1" applyFont="1" applyFill="1" applyBorder="1">
      <alignment/>
      <protection/>
    </xf>
    <xf numFmtId="10" fontId="6" fillId="0" borderId="154" xfId="58" applyNumberFormat="1" applyFont="1" applyFill="1" applyBorder="1">
      <alignment/>
      <protection/>
    </xf>
    <xf numFmtId="3" fontId="6" fillId="0" borderId="155" xfId="58" applyNumberFormat="1" applyFont="1" applyFill="1" applyBorder="1">
      <alignment/>
      <protection/>
    </xf>
    <xf numFmtId="10" fontId="6" fillId="0" borderId="154" xfId="58" applyNumberFormat="1" applyFont="1" applyFill="1" applyBorder="1" applyAlignment="1">
      <alignment horizontal="right"/>
      <protection/>
    </xf>
    <xf numFmtId="10" fontId="6" fillId="0" borderId="156" xfId="58" applyNumberFormat="1" applyFont="1" applyFill="1" applyBorder="1" applyAlignment="1">
      <alignment horizontal="right"/>
      <protection/>
    </xf>
    <xf numFmtId="0" fontId="6" fillId="0" borderId="94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6" fillId="0" borderId="159" xfId="58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3" fontId="6" fillId="0" borderId="162" xfId="58" applyNumberFormat="1" applyFont="1" applyFill="1" applyBorder="1">
      <alignment/>
      <protection/>
    </xf>
    <xf numFmtId="3" fontId="12" fillId="0" borderId="163" xfId="58" applyNumberFormat="1" applyFont="1" applyFill="1" applyBorder="1">
      <alignment/>
      <protection/>
    </xf>
    <xf numFmtId="10" fontId="6" fillId="0" borderId="164" xfId="58" applyNumberFormat="1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10" fontId="6" fillId="0" borderId="164" xfId="58" applyNumberFormat="1" applyFont="1" applyFill="1" applyBorder="1" applyAlignment="1">
      <alignment horizontal="right"/>
      <protection/>
    </xf>
    <xf numFmtId="10" fontId="6" fillId="0" borderId="166" xfId="58" applyNumberFormat="1" applyFont="1" applyFill="1" applyBorder="1" applyAlignment="1">
      <alignment horizontal="right"/>
      <protection/>
    </xf>
    <xf numFmtId="0" fontId="3" fillId="0" borderId="167" xfId="64" applyNumberFormat="1" applyFont="1" applyBorder="1" quotePrefix="1">
      <alignment/>
      <protection/>
    </xf>
    <xf numFmtId="3" fontId="3" fillId="0" borderId="150" xfId="64" applyNumberFormat="1" applyFont="1" applyBorder="1">
      <alignment/>
      <protection/>
    </xf>
    <xf numFmtId="3" fontId="3" fillId="0" borderId="168" xfId="64" applyNumberFormat="1" applyFont="1" applyBorder="1">
      <alignment/>
      <protection/>
    </xf>
    <xf numFmtId="10" fontId="3" fillId="0" borderId="151" xfId="64" applyNumberFormat="1" applyFont="1" applyBorder="1">
      <alignment/>
      <protection/>
    </xf>
    <xf numFmtId="2" fontId="3" fillId="0" borderId="169" xfId="64" applyNumberFormat="1" applyFont="1" applyBorder="1" applyAlignment="1">
      <alignment horizontal="right"/>
      <protection/>
    </xf>
    <xf numFmtId="2" fontId="3" fillId="0" borderId="170" xfId="64" applyNumberFormat="1" applyFont="1" applyBorder="1">
      <alignment/>
      <protection/>
    </xf>
    <xf numFmtId="0" fontId="3" fillId="0" borderId="171" xfId="64" applyNumberFormat="1" applyFont="1" applyBorder="1" quotePrefix="1">
      <alignment/>
      <protection/>
    </xf>
    <xf numFmtId="3" fontId="3" fillId="0" borderId="95" xfId="64" applyNumberFormat="1" applyFont="1" applyBorder="1">
      <alignment/>
      <protection/>
    </xf>
    <xf numFmtId="3" fontId="3" fillId="0" borderId="107" xfId="64" applyNumberFormat="1" applyFont="1" applyBorder="1">
      <alignment/>
      <protection/>
    </xf>
    <xf numFmtId="10" fontId="3" fillId="0" borderId="96" xfId="64" applyNumberFormat="1" applyFont="1" applyBorder="1">
      <alignment/>
      <protection/>
    </xf>
    <xf numFmtId="2" fontId="3" fillId="0" borderId="98" xfId="64" applyNumberFormat="1" applyFont="1" applyBorder="1" applyAlignment="1">
      <alignment horizontal="right"/>
      <protection/>
    </xf>
    <xf numFmtId="2" fontId="3" fillId="0" borderId="99" xfId="64" applyNumberFormat="1" applyFont="1" applyBorder="1">
      <alignment/>
      <protection/>
    </xf>
    <xf numFmtId="0" fontId="3" fillId="0" borderId="172" xfId="64" applyNumberFormat="1" applyFont="1" applyBorder="1" quotePrefix="1">
      <alignment/>
      <protection/>
    </xf>
    <xf numFmtId="3" fontId="3" fillId="0" borderId="160" xfId="64" applyNumberFormat="1" applyFont="1" applyBorder="1">
      <alignment/>
      <protection/>
    </xf>
    <xf numFmtId="3" fontId="3" fillId="0" borderId="173" xfId="64" applyNumberFormat="1" applyFont="1" applyBorder="1">
      <alignment/>
      <protection/>
    </xf>
    <xf numFmtId="10" fontId="3" fillId="0" borderId="161" xfId="64" applyNumberFormat="1" applyFont="1" applyBorder="1">
      <alignment/>
      <protection/>
    </xf>
    <xf numFmtId="2" fontId="3" fillId="0" borderId="174" xfId="64" applyNumberFormat="1" applyFont="1" applyBorder="1" applyAlignment="1">
      <alignment horizontal="right"/>
      <protection/>
    </xf>
    <xf numFmtId="2" fontId="3" fillId="0" borderId="175" xfId="64" applyNumberFormat="1" applyFont="1" applyBorder="1">
      <alignment/>
      <protection/>
    </xf>
    <xf numFmtId="0" fontId="24" fillId="36" borderId="176" xfId="65" applyNumberFormat="1" applyFont="1" applyFill="1" applyBorder="1" applyAlignment="1">
      <alignment vertical="center"/>
      <protection/>
    </xf>
    <xf numFmtId="3" fontId="24" fillId="36" borderId="33" xfId="65" applyNumberFormat="1" applyFont="1" applyFill="1" applyBorder="1" applyAlignment="1">
      <alignment vertical="center"/>
      <protection/>
    </xf>
    <xf numFmtId="3" fontId="24" fillId="36" borderId="23" xfId="65" applyNumberFormat="1" applyFont="1" applyFill="1" applyBorder="1" applyAlignment="1">
      <alignment vertical="center"/>
      <protection/>
    </xf>
    <xf numFmtId="3" fontId="24" fillId="36" borderId="177" xfId="65" applyNumberFormat="1" applyFont="1" applyFill="1" applyBorder="1" applyAlignment="1">
      <alignment vertical="center"/>
      <protection/>
    </xf>
    <xf numFmtId="0" fontId="3" fillId="0" borderId="148" xfId="65" applyNumberFormat="1" applyFont="1" applyBorder="1">
      <alignment/>
      <protection/>
    </xf>
    <xf numFmtId="3" fontId="3" fillId="0" borderId="155" xfId="65" applyNumberFormat="1" applyFont="1" applyBorder="1">
      <alignment/>
      <protection/>
    </xf>
    <xf numFmtId="3" fontId="3" fillId="0" borderId="168" xfId="65" applyNumberFormat="1" applyFont="1" applyBorder="1">
      <alignment/>
      <protection/>
    </xf>
    <xf numFmtId="10" fontId="3" fillId="0" borderId="168" xfId="65" applyNumberFormat="1" applyFont="1" applyBorder="1">
      <alignment/>
      <protection/>
    </xf>
    <xf numFmtId="3" fontId="3" fillId="0" borderId="150" xfId="65" applyNumberFormat="1" applyFont="1" applyBorder="1">
      <alignment/>
      <protection/>
    </xf>
    <xf numFmtId="10" fontId="3" fillId="0" borderId="169" xfId="65" applyNumberFormat="1" applyFont="1" applyBorder="1">
      <alignment/>
      <protection/>
    </xf>
    <xf numFmtId="10" fontId="3" fillId="0" borderId="170" xfId="65" applyNumberFormat="1" applyFont="1" applyBorder="1">
      <alignment/>
      <protection/>
    </xf>
    <xf numFmtId="0" fontId="3" fillId="0" borderId="94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3" fontId="3" fillId="0" borderId="107" xfId="65" applyNumberFormat="1" applyFont="1" applyBorder="1">
      <alignment/>
      <protection/>
    </xf>
    <xf numFmtId="10" fontId="3" fillId="0" borderId="107" xfId="65" applyNumberFormat="1" applyFont="1" applyBorder="1">
      <alignment/>
      <protection/>
    </xf>
    <xf numFmtId="3" fontId="3" fillId="0" borderId="95" xfId="65" applyNumberFormat="1" applyFont="1" applyBorder="1">
      <alignment/>
      <protection/>
    </xf>
    <xf numFmtId="10" fontId="3" fillId="0" borderId="98" xfId="65" applyNumberFormat="1" applyFont="1" applyBorder="1">
      <alignment/>
      <protection/>
    </xf>
    <xf numFmtId="10" fontId="3" fillId="0" borderId="99" xfId="65" applyNumberFormat="1" applyFont="1" applyBorder="1">
      <alignment/>
      <protection/>
    </xf>
    <xf numFmtId="0" fontId="3" fillId="0" borderId="158" xfId="65" applyNumberFormat="1" applyFont="1" applyBorder="1">
      <alignment/>
      <protection/>
    </xf>
    <xf numFmtId="3" fontId="3" fillId="0" borderId="165" xfId="65" applyNumberFormat="1" applyFont="1" applyBorder="1">
      <alignment/>
      <protection/>
    </xf>
    <xf numFmtId="3" fontId="3" fillId="0" borderId="173" xfId="65" applyNumberFormat="1" applyFont="1" applyBorder="1">
      <alignment/>
      <protection/>
    </xf>
    <xf numFmtId="10" fontId="3" fillId="0" borderId="173" xfId="65" applyNumberFormat="1" applyFont="1" applyBorder="1">
      <alignment/>
      <protection/>
    </xf>
    <xf numFmtId="3" fontId="3" fillId="0" borderId="160" xfId="65" applyNumberFormat="1" applyFont="1" applyBorder="1">
      <alignment/>
      <protection/>
    </xf>
    <xf numFmtId="10" fontId="3" fillId="0" borderId="174" xfId="65" applyNumberFormat="1" applyFont="1" applyBorder="1">
      <alignment/>
      <protection/>
    </xf>
    <xf numFmtId="10" fontId="3" fillId="0" borderId="175" xfId="65" applyNumberFormat="1" applyFont="1" applyBorder="1">
      <alignment/>
      <protection/>
    </xf>
    <xf numFmtId="181" fontId="24" fillId="36" borderId="178" xfId="65" applyNumberFormat="1" applyFont="1" applyFill="1" applyBorder="1" applyAlignment="1">
      <alignment vertical="center"/>
      <protection/>
    </xf>
    <xf numFmtId="10" fontId="14" fillId="36" borderId="178" xfId="65" applyNumberFormat="1" applyFont="1" applyFill="1" applyBorder="1">
      <alignment/>
      <protection/>
    </xf>
    <xf numFmtId="10" fontId="14" fillId="36" borderId="81" xfId="65" applyNumberFormat="1" applyFont="1" applyFill="1" applyBorder="1">
      <alignment/>
      <protection/>
    </xf>
    <xf numFmtId="0" fontId="3" fillId="0" borderId="179" xfId="58" applyFont="1" applyFill="1" applyBorder="1">
      <alignment/>
      <protection/>
    </xf>
    <xf numFmtId="3" fontId="3" fillId="0" borderId="180" xfId="58" applyNumberFormat="1" applyFont="1" applyFill="1" applyBorder="1">
      <alignment/>
      <protection/>
    </xf>
    <xf numFmtId="3" fontId="3" fillId="0" borderId="181" xfId="58" applyNumberFormat="1" applyFont="1" applyFill="1" applyBorder="1">
      <alignment/>
      <protection/>
    </xf>
    <xf numFmtId="3" fontId="3" fillId="0" borderId="182" xfId="58" applyNumberFormat="1" applyFont="1" applyFill="1" applyBorder="1">
      <alignment/>
      <protection/>
    </xf>
    <xf numFmtId="3" fontId="3" fillId="0" borderId="183" xfId="58" applyNumberFormat="1" applyFont="1" applyFill="1" applyBorder="1">
      <alignment/>
      <protection/>
    </xf>
    <xf numFmtId="3" fontId="3" fillId="0" borderId="184" xfId="58" applyNumberFormat="1" applyFont="1" applyFill="1" applyBorder="1">
      <alignment/>
      <protection/>
    </xf>
    <xf numFmtId="10" fontId="3" fillId="0" borderId="185" xfId="58" applyNumberFormat="1" applyFont="1" applyFill="1" applyBorder="1">
      <alignment/>
      <protection/>
    </xf>
    <xf numFmtId="10" fontId="6" fillId="0" borderId="185" xfId="58" applyNumberFormat="1" applyFont="1" applyFill="1" applyBorder="1" applyAlignment="1">
      <alignment horizontal="right"/>
      <protection/>
    </xf>
    <xf numFmtId="10" fontId="3" fillId="0" borderId="186" xfId="58" applyNumberFormat="1" applyFont="1" applyFill="1" applyBorder="1" applyAlignment="1">
      <alignment horizontal="right"/>
      <protection/>
    </xf>
    <xf numFmtId="3" fontId="3" fillId="0" borderId="187" xfId="58" applyNumberFormat="1" applyFont="1" applyFill="1" applyBorder="1">
      <alignment/>
      <protection/>
    </xf>
    <xf numFmtId="0" fontId="3" fillId="0" borderId="188" xfId="58" applyFont="1" applyFill="1" applyBorder="1">
      <alignment/>
      <protection/>
    </xf>
    <xf numFmtId="3" fontId="3" fillId="0" borderId="189" xfId="58" applyNumberFormat="1" applyFont="1" applyFill="1" applyBorder="1">
      <alignment/>
      <protection/>
    </xf>
    <xf numFmtId="3" fontId="3" fillId="0" borderId="190" xfId="58" applyNumberFormat="1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3" fontId="3" fillId="0" borderId="192" xfId="58" applyNumberFormat="1" applyFont="1" applyFill="1" applyBorder="1">
      <alignment/>
      <protection/>
    </xf>
    <xf numFmtId="3" fontId="3" fillId="0" borderId="193" xfId="58" applyNumberFormat="1" applyFont="1" applyFill="1" applyBorder="1">
      <alignment/>
      <protection/>
    </xf>
    <xf numFmtId="10" fontId="3" fillId="0" borderId="194" xfId="58" applyNumberFormat="1" applyFont="1" applyFill="1" applyBorder="1">
      <alignment/>
      <protection/>
    </xf>
    <xf numFmtId="10" fontId="6" fillId="0" borderId="194" xfId="58" applyNumberFormat="1" applyFont="1" applyFill="1" applyBorder="1" applyAlignment="1">
      <alignment horizontal="right"/>
      <protection/>
    </xf>
    <xf numFmtId="3" fontId="3" fillId="0" borderId="195" xfId="58" applyNumberFormat="1" applyFont="1" applyFill="1" applyBorder="1">
      <alignment/>
      <protection/>
    </xf>
    <xf numFmtId="10" fontId="3" fillId="0" borderId="196" xfId="58" applyNumberFormat="1" applyFont="1" applyFill="1" applyBorder="1" applyAlignment="1">
      <alignment horizontal="right"/>
      <protection/>
    </xf>
    <xf numFmtId="0" fontId="134" fillId="33" borderId="84" xfId="57" applyFont="1" applyFill="1" applyBorder="1">
      <alignment/>
      <protection/>
    </xf>
    <xf numFmtId="0" fontId="135" fillId="33" borderId="87" xfId="57" applyFont="1" applyFill="1" applyBorder="1">
      <alignment/>
      <protection/>
    </xf>
    <xf numFmtId="0" fontId="134" fillId="33" borderId="16" xfId="57" applyFont="1" applyFill="1" applyBorder="1">
      <alignment/>
      <protection/>
    </xf>
    <xf numFmtId="0" fontId="135" fillId="33" borderId="15" xfId="57" applyFont="1" applyFill="1" applyBorder="1">
      <alignment/>
      <protection/>
    </xf>
    <xf numFmtId="0" fontId="136" fillId="33" borderId="16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4" fillId="33" borderId="197" xfId="57" applyFont="1" applyFill="1" applyBorder="1">
      <alignment/>
      <protection/>
    </xf>
    <xf numFmtId="0" fontId="135" fillId="33" borderId="198" xfId="57" applyFont="1" applyFill="1" applyBorder="1">
      <alignment/>
      <protection/>
    </xf>
    <xf numFmtId="0" fontId="33" fillId="38" borderId="13" xfId="57" applyFont="1" applyFill="1" applyBorder="1">
      <alignment/>
      <protection/>
    </xf>
    <xf numFmtId="0" fontId="33" fillId="38" borderId="12" xfId="57" applyFont="1" applyFill="1" applyBorder="1">
      <alignment/>
      <protection/>
    </xf>
    <xf numFmtId="0" fontId="36" fillId="2" borderId="72" xfId="57" applyFont="1" applyFill="1" applyBorder="1">
      <alignment/>
      <protection/>
    </xf>
    <xf numFmtId="0" fontId="37" fillId="2" borderId="73" xfId="46" applyFont="1" applyFill="1" applyBorder="1" applyAlignment="1" applyProtection="1">
      <alignment horizontal="left" indent="1"/>
      <protection/>
    </xf>
    <xf numFmtId="0" fontId="37" fillId="2" borderId="199" xfId="46" applyFont="1" applyFill="1" applyBorder="1" applyAlignment="1" applyProtection="1">
      <alignment horizontal="left" indent="1"/>
      <protection/>
    </xf>
    <xf numFmtId="0" fontId="36" fillId="2" borderId="200" xfId="57" applyFont="1" applyFill="1" applyBorder="1">
      <alignment/>
      <protection/>
    </xf>
    <xf numFmtId="0" fontId="37" fillId="2" borderId="201" xfId="46" applyFont="1" applyFill="1" applyBorder="1" applyAlignment="1" applyProtection="1">
      <alignment horizontal="left" indent="1"/>
      <protection/>
    </xf>
    <xf numFmtId="0" fontId="34" fillId="14" borderId="202" xfId="59" applyFont="1" applyFill="1" applyBorder="1">
      <alignment/>
      <protection/>
    </xf>
    <xf numFmtId="0" fontId="35" fillId="14" borderId="203" xfId="46" applyFont="1" applyFill="1" applyBorder="1" applyAlignment="1" applyProtection="1">
      <alignment horizontal="left" indent="1"/>
      <protection/>
    </xf>
    <xf numFmtId="37" fontId="133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80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04" xfId="61" applyFont="1" applyFill="1" applyBorder="1">
      <alignment/>
      <protection/>
    </xf>
    <xf numFmtId="37" fontId="6" fillId="7" borderId="205" xfId="61" applyFont="1" applyFill="1" applyBorder="1">
      <alignment/>
      <protection/>
    </xf>
    <xf numFmtId="37" fontId="6" fillId="7" borderId="206" xfId="61" applyFont="1" applyFill="1" applyBorder="1">
      <alignment/>
      <protection/>
    </xf>
    <xf numFmtId="3" fontId="6" fillId="7" borderId="205" xfId="61" applyNumberFormat="1" applyFont="1" applyFill="1" applyBorder="1" applyAlignment="1">
      <alignment horizontal="right"/>
      <protection/>
    </xf>
    <xf numFmtId="3" fontId="6" fillId="7" borderId="207" xfId="61" applyNumberFormat="1" applyFont="1" applyFill="1" applyBorder="1" applyAlignment="1">
      <alignment horizontal="right"/>
      <protection/>
    </xf>
    <xf numFmtId="2" fontId="6" fillId="7" borderId="205" xfId="67" applyNumberFormat="1" applyFont="1" applyFill="1" applyBorder="1" applyAlignment="1" applyProtection="1">
      <alignment horizontal="right" indent="1"/>
      <protection/>
    </xf>
    <xf numFmtId="2" fontId="6" fillId="7" borderId="207" xfId="61" applyNumberFormat="1" applyFont="1" applyFill="1" applyBorder="1">
      <alignment/>
      <protection/>
    </xf>
    <xf numFmtId="2" fontId="6" fillId="7" borderId="205" xfId="61" applyNumberFormat="1" applyFont="1" applyFill="1" applyBorder="1">
      <alignment/>
      <protection/>
    </xf>
    <xf numFmtId="2" fontId="6" fillId="7" borderId="208" xfId="61" applyNumberFormat="1" applyFont="1" applyFill="1" applyBorder="1" applyAlignment="1" applyProtection="1">
      <alignment horizontal="right" indent="1"/>
      <protection/>
    </xf>
    <xf numFmtId="37" fontId="6" fillId="7" borderId="205" xfId="61" applyFont="1" applyFill="1" applyBorder="1" applyAlignment="1">
      <alignment/>
      <protection/>
    </xf>
    <xf numFmtId="37" fontId="6" fillId="2" borderId="204" xfId="61" applyFont="1" applyFill="1" applyBorder="1" applyProtection="1">
      <alignment/>
      <protection/>
    </xf>
    <xf numFmtId="37" fontId="6" fillId="2" borderId="205" xfId="61" applyFont="1" applyFill="1" applyBorder="1" applyProtection="1">
      <alignment/>
      <protection/>
    </xf>
    <xf numFmtId="37" fontId="6" fillId="2" borderId="206" xfId="61" applyFont="1" applyFill="1" applyBorder="1" applyProtection="1">
      <alignment/>
      <protection/>
    </xf>
    <xf numFmtId="37" fontId="6" fillId="2" borderId="205" xfId="61" applyFont="1" applyFill="1" applyBorder="1" applyAlignment="1" applyProtection="1">
      <alignment/>
      <protection/>
    </xf>
    <xf numFmtId="3" fontId="6" fillId="2" borderId="86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39" borderId="13" xfId="61" applyFont="1" applyFill="1" applyBorder="1" applyAlignment="1">
      <alignment vertical="center"/>
      <protection/>
    </xf>
    <xf numFmtId="37" fontId="16" fillId="39" borderId="10" xfId="61" applyFont="1" applyFill="1" applyBorder="1" applyAlignment="1">
      <alignment vertical="center"/>
      <protection/>
    </xf>
    <xf numFmtId="37" fontId="3" fillId="39" borderId="12" xfId="61" applyFont="1" applyFill="1" applyBorder="1">
      <alignment/>
      <protection/>
    </xf>
    <xf numFmtId="37" fontId="18" fillId="39" borderId="84" xfId="61" applyFont="1" applyFill="1" applyBorder="1">
      <alignment/>
      <protection/>
    </xf>
    <xf numFmtId="37" fontId="18" fillId="39" borderId="87" xfId="61" applyFont="1" applyFill="1" applyBorder="1">
      <alignment/>
      <protection/>
    </xf>
    <xf numFmtId="37" fontId="18" fillId="39" borderId="16" xfId="61" applyFont="1" applyFill="1" applyBorder="1">
      <alignment/>
      <protection/>
    </xf>
    <xf numFmtId="37" fontId="18" fillId="39" borderId="15" xfId="61" applyFont="1" applyFill="1" applyBorder="1">
      <alignment/>
      <protection/>
    </xf>
    <xf numFmtId="37" fontId="16" fillId="39" borderId="13" xfId="61" applyFont="1" applyFill="1" applyBorder="1" applyAlignment="1" applyProtection="1">
      <alignment vertical="center"/>
      <protection/>
    </xf>
    <xf numFmtId="37" fontId="16" fillId="39" borderId="10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84" xfId="61" applyFont="1" applyFill="1" applyBorder="1" applyAlignment="1">
      <alignment horizontal="centerContinuous" vertical="center"/>
      <protection/>
    </xf>
    <xf numFmtId="37" fontId="16" fillId="39" borderId="87" xfId="61" applyFont="1" applyFill="1" applyBorder="1" applyAlignment="1">
      <alignment horizontal="centerContinuous" vertical="center"/>
      <protection/>
    </xf>
    <xf numFmtId="37" fontId="13" fillId="39" borderId="13" xfId="61" applyFont="1" applyFill="1" applyBorder="1" applyAlignment="1" applyProtection="1">
      <alignment horizontal="centerContinuous"/>
      <protection/>
    </xf>
    <xf numFmtId="37" fontId="13" fillId="39" borderId="12" xfId="61" applyFont="1" applyFill="1" applyBorder="1" applyAlignment="1">
      <alignment horizontal="centerContinuous"/>
      <protection/>
    </xf>
    <xf numFmtId="37" fontId="13" fillId="39" borderId="79" xfId="61" applyFont="1" applyFill="1" applyBorder="1" applyAlignment="1" applyProtection="1">
      <alignment horizontal="center"/>
      <protection/>
    </xf>
    <xf numFmtId="37" fontId="13" fillId="39" borderId="209" xfId="61" applyFont="1" applyFill="1" applyBorder="1" applyAlignment="1" applyProtection="1">
      <alignment horizontal="center"/>
      <protection/>
    </xf>
    <xf numFmtId="37" fontId="13" fillId="39" borderId="210" xfId="61" applyFont="1" applyFill="1" applyBorder="1" applyAlignment="1" applyProtection="1">
      <alignment horizontal="center"/>
      <protection/>
    </xf>
    <xf numFmtId="37" fontId="13" fillId="39" borderId="211" xfId="61" applyFont="1" applyFill="1" applyBorder="1" applyAlignment="1" applyProtection="1">
      <alignment horizontal="center"/>
      <protection/>
    </xf>
    <xf numFmtId="37" fontId="13" fillId="39" borderId="48" xfId="61" applyFont="1" applyFill="1" applyBorder="1" applyAlignment="1" applyProtection="1">
      <alignment horizontal="center"/>
      <protection/>
    </xf>
    <xf numFmtId="37" fontId="13" fillId="39" borderId="212" xfId="61" applyFont="1" applyFill="1" applyBorder="1" applyAlignment="1" applyProtection="1">
      <alignment horizontal="center"/>
      <protection/>
    </xf>
    <xf numFmtId="37" fontId="138" fillId="33" borderId="0" xfId="47" applyNumberFormat="1" applyFont="1" applyFill="1" applyBorder="1" applyAlignment="1">
      <alignment/>
    </xf>
    <xf numFmtId="37" fontId="42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7" fillId="33" borderId="0" xfId="46" applyNumberFormat="1" applyFont="1" applyFill="1" applyBorder="1" applyAlignment="1" applyProtection="1">
      <alignment horizontal="center"/>
      <protection/>
    </xf>
    <xf numFmtId="37" fontId="87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4" fillId="34" borderId="43" xfId="58" applyNumberFormat="1" applyFont="1" applyFill="1" applyBorder="1" applyAlignment="1">
      <alignment vertical="center"/>
      <protection/>
    </xf>
    <xf numFmtId="0" fontId="44" fillId="34" borderId="37" xfId="58" applyNumberFormat="1" applyFont="1" applyFill="1" applyBorder="1" applyAlignment="1">
      <alignment vertical="center"/>
      <protection/>
    </xf>
    <xf numFmtId="3" fontId="44" fillId="34" borderId="42" xfId="58" applyNumberFormat="1" applyFont="1" applyFill="1" applyBorder="1" applyAlignment="1">
      <alignment vertical="center"/>
      <protection/>
    </xf>
    <xf numFmtId="3" fontId="44" fillId="34" borderId="37" xfId="58" applyNumberFormat="1" applyFont="1" applyFill="1" applyBorder="1" applyAlignment="1">
      <alignment vertical="center"/>
      <protection/>
    </xf>
    <xf numFmtId="3" fontId="44" fillId="34" borderId="38" xfId="58" applyNumberFormat="1" applyFont="1" applyFill="1" applyBorder="1" applyAlignment="1">
      <alignment vertical="center"/>
      <protection/>
    </xf>
    <xf numFmtId="3" fontId="44" fillId="34" borderId="36" xfId="58" applyNumberFormat="1" applyFont="1" applyFill="1" applyBorder="1" applyAlignment="1">
      <alignment vertical="center"/>
      <protection/>
    </xf>
    <xf numFmtId="181" fontId="44" fillId="34" borderId="40" xfId="58" applyNumberFormat="1" applyFont="1" applyFill="1" applyBorder="1" applyAlignment="1">
      <alignment vertical="center"/>
      <protection/>
    </xf>
    <xf numFmtId="3" fontId="44" fillId="34" borderId="39" xfId="58" applyNumberFormat="1" applyFont="1" applyFill="1" applyBorder="1" applyAlignment="1">
      <alignment vertical="center"/>
      <protection/>
    </xf>
    <xf numFmtId="10" fontId="44" fillId="34" borderId="40" xfId="58" applyNumberFormat="1" applyFont="1" applyFill="1" applyBorder="1" applyAlignment="1">
      <alignment horizontal="right" vertical="center"/>
      <protection/>
    </xf>
    <xf numFmtId="3" fontId="44" fillId="34" borderId="41" xfId="58" applyNumberFormat="1" applyFont="1" applyFill="1" applyBorder="1" applyAlignment="1">
      <alignment vertical="center"/>
      <protection/>
    </xf>
    <xf numFmtId="10" fontId="44" fillId="34" borderId="35" xfId="58" applyNumberFormat="1" applyFont="1" applyFill="1" applyBorder="1" applyAlignment="1">
      <alignment horizontal="right" vertical="center"/>
      <protection/>
    </xf>
    <xf numFmtId="0" fontId="44" fillId="0" borderId="0" xfId="58" applyFont="1" applyFill="1" applyAlignment="1">
      <alignment vertical="center"/>
      <protection/>
    </xf>
    <xf numFmtId="10" fontId="44" fillId="34" borderId="40" xfId="58" applyNumberFormat="1" applyFont="1" applyFill="1" applyBorder="1" applyAlignment="1">
      <alignment vertical="center"/>
      <protection/>
    </xf>
    <xf numFmtId="0" fontId="45" fillId="36" borderId="176" xfId="65" applyNumberFormat="1" applyFont="1" applyFill="1" applyBorder="1" applyAlignment="1">
      <alignment vertical="center"/>
      <protection/>
    </xf>
    <xf numFmtId="3" fontId="45" fillId="36" borderId="33" xfId="65" applyNumberFormat="1" applyFont="1" applyFill="1" applyBorder="1" applyAlignment="1">
      <alignment vertical="center"/>
      <protection/>
    </xf>
    <xf numFmtId="3" fontId="45" fillId="36" borderId="23" xfId="65" applyNumberFormat="1" applyFont="1" applyFill="1" applyBorder="1" applyAlignment="1">
      <alignment vertical="center"/>
      <protection/>
    </xf>
    <xf numFmtId="10" fontId="45" fillId="36" borderId="178" xfId="65" applyNumberFormat="1" applyFont="1" applyFill="1" applyBorder="1" applyAlignment="1">
      <alignment vertical="center"/>
      <protection/>
    </xf>
    <xf numFmtId="10" fontId="45" fillId="36" borderId="213" xfId="65" applyNumberFormat="1" applyFont="1" applyFill="1" applyBorder="1" applyAlignment="1">
      <alignment vertical="center"/>
      <protection/>
    </xf>
    <xf numFmtId="3" fontId="45" fillId="36" borderId="177" xfId="65" applyNumberFormat="1" applyFont="1" applyFill="1" applyBorder="1" applyAlignment="1">
      <alignment vertical="center"/>
      <protection/>
    </xf>
    <xf numFmtId="10" fontId="45" fillId="36" borderId="81" xfId="65" applyNumberFormat="1" applyFont="1" applyFill="1" applyBorder="1" applyAlignment="1">
      <alignment vertical="center"/>
      <protection/>
    </xf>
    <xf numFmtId="0" fontId="45" fillId="0" borderId="0" xfId="65" applyFont="1">
      <alignment/>
      <protection/>
    </xf>
    <xf numFmtId="0" fontId="46" fillId="34" borderId="214" xfId="58" applyNumberFormat="1" applyFont="1" applyFill="1" applyBorder="1" applyAlignment="1">
      <alignment vertical="center"/>
      <protection/>
    </xf>
    <xf numFmtId="3" fontId="46" fillId="34" borderId="215" xfId="58" applyNumberFormat="1" applyFont="1" applyFill="1" applyBorder="1" applyAlignment="1">
      <alignment vertical="center"/>
      <protection/>
    </xf>
    <xf numFmtId="3" fontId="46" fillId="34" borderId="216" xfId="58" applyNumberFormat="1" applyFont="1" applyFill="1" applyBorder="1" applyAlignment="1">
      <alignment vertical="center"/>
      <protection/>
    </xf>
    <xf numFmtId="3" fontId="46" fillId="34" borderId="217" xfId="58" applyNumberFormat="1" applyFont="1" applyFill="1" applyBorder="1" applyAlignment="1">
      <alignment vertical="center"/>
      <protection/>
    </xf>
    <xf numFmtId="9" fontId="46" fillId="34" borderId="218" xfId="58" applyNumberFormat="1" applyFont="1" applyFill="1" applyBorder="1" applyAlignment="1">
      <alignment vertical="center"/>
      <protection/>
    </xf>
    <xf numFmtId="10" fontId="46" fillId="34" borderId="219" xfId="58" applyNumberFormat="1" applyFont="1" applyFill="1" applyBorder="1" applyAlignment="1">
      <alignment horizontal="right" vertical="center"/>
      <protection/>
    </xf>
    <xf numFmtId="10" fontId="46" fillId="34" borderId="80" xfId="58" applyNumberFormat="1" applyFont="1" applyFill="1" applyBorder="1" applyAlignment="1">
      <alignment horizontal="right" vertical="center"/>
      <protection/>
    </xf>
    <xf numFmtId="0" fontId="46" fillId="0" borderId="0" xfId="58" applyFont="1" applyFill="1" applyAlignment="1">
      <alignment vertical="center"/>
      <protection/>
    </xf>
    <xf numFmtId="0" fontId="46" fillId="8" borderId="220" xfId="58" applyNumberFormat="1" applyFont="1" applyFill="1" applyBorder="1" applyAlignment="1">
      <alignment vertical="center"/>
      <protection/>
    </xf>
    <xf numFmtId="3" fontId="46" fillId="8" borderId="221" xfId="58" applyNumberFormat="1" applyFont="1" applyFill="1" applyBorder="1" applyAlignment="1">
      <alignment vertical="center"/>
      <protection/>
    </xf>
    <xf numFmtId="3" fontId="46" fillId="8" borderId="0" xfId="58" applyNumberFormat="1" applyFont="1" applyFill="1" applyBorder="1" applyAlignment="1">
      <alignment vertical="center"/>
      <protection/>
    </xf>
    <xf numFmtId="3" fontId="46" fillId="8" borderId="222" xfId="58" applyNumberFormat="1" applyFont="1" applyFill="1" applyBorder="1" applyAlignment="1">
      <alignment vertical="center"/>
      <protection/>
    </xf>
    <xf numFmtId="3" fontId="46" fillId="8" borderId="223" xfId="58" applyNumberFormat="1" applyFont="1" applyFill="1" applyBorder="1" applyAlignment="1">
      <alignment vertical="center"/>
      <protection/>
    </xf>
    <xf numFmtId="3" fontId="46" fillId="8" borderId="76" xfId="58" applyNumberFormat="1" applyFont="1" applyFill="1" applyBorder="1" applyAlignment="1">
      <alignment vertical="center"/>
      <protection/>
    </xf>
    <xf numFmtId="10" fontId="46" fillId="8" borderId="224" xfId="58" applyNumberFormat="1" applyFont="1" applyFill="1" applyBorder="1" applyAlignment="1">
      <alignment vertical="center"/>
      <protection/>
    </xf>
    <xf numFmtId="10" fontId="46" fillId="8" borderId="224" xfId="58" applyNumberFormat="1" applyFont="1" applyFill="1" applyBorder="1" applyAlignment="1">
      <alignment horizontal="right" vertical="center"/>
      <protection/>
    </xf>
    <xf numFmtId="10" fontId="46" fillId="8" borderId="80" xfId="58" applyNumberFormat="1" applyFont="1" applyFill="1" applyBorder="1" applyAlignment="1">
      <alignment horizontal="right" vertical="center"/>
      <protection/>
    </xf>
    <xf numFmtId="0" fontId="46" fillId="36" borderId="220" xfId="58" applyNumberFormat="1" applyFont="1" applyFill="1" applyBorder="1" applyAlignment="1">
      <alignment vertical="center"/>
      <protection/>
    </xf>
    <xf numFmtId="3" fontId="46" fillId="36" borderId="221" xfId="58" applyNumberFormat="1" applyFont="1" applyFill="1" applyBorder="1" applyAlignment="1">
      <alignment vertical="center"/>
      <protection/>
    </xf>
    <xf numFmtId="3" fontId="46" fillId="36" borderId="0" xfId="58" applyNumberFormat="1" applyFont="1" applyFill="1" applyBorder="1" applyAlignment="1">
      <alignment vertical="center"/>
      <protection/>
    </xf>
    <xf numFmtId="3" fontId="46" fillId="36" borderId="222" xfId="58" applyNumberFormat="1" applyFont="1" applyFill="1" applyBorder="1" applyAlignment="1">
      <alignment vertical="center"/>
      <protection/>
    </xf>
    <xf numFmtId="181" fontId="46" fillId="36" borderId="224" xfId="58" applyNumberFormat="1" applyFont="1" applyFill="1" applyBorder="1" applyAlignment="1">
      <alignment vertical="center"/>
      <protection/>
    </xf>
    <xf numFmtId="10" fontId="46" fillId="36" borderId="80" xfId="58" applyNumberFormat="1" applyFont="1" applyFill="1" applyBorder="1" applyAlignment="1">
      <alignment horizontal="right" vertical="center"/>
      <protection/>
    </xf>
    <xf numFmtId="0" fontId="46" fillId="34" borderId="43" xfId="58" applyNumberFormat="1" applyFont="1" applyFill="1" applyBorder="1" applyAlignment="1">
      <alignment vertical="center"/>
      <protection/>
    </xf>
    <xf numFmtId="3" fontId="46" fillId="34" borderId="42" xfId="58" applyNumberFormat="1" applyFont="1" applyFill="1" applyBorder="1" applyAlignment="1">
      <alignment vertical="center"/>
      <protection/>
    </xf>
    <xf numFmtId="3" fontId="46" fillId="34" borderId="37" xfId="58" applyNumberFormat="1" applyFont="1" applyFill="1" applyBorder="1" applyAlignment="1">
      <alignment vertical="center"/>
      <protection/>
    </xf>
    <xf numFmtId="3" fontId="46" fillId="34" borderId="38" xfId="58" applyNumberFormat="1" applyFont="1" applyFill="1" applyBorder="1" applyAlignment="1">
      <alignment vertical="center"/>
      <protection/>
    </xf>
    <xf numFmtId="181" fontId="46" fillId="34" borderId="225" xfId="58" applyNumberFormat="1" applyFont="1" applyFill="1" applyBorder="1" applyAlignment="1">
      <alignment vertical="center"/>
      <protection/>
    </xf>
    <xf numFmtId="10" fontId="46" fillId="34" borderId="226" xfId="58" applyNumberFormat="1" applyFont="1" applyFill="1" applyBorder="1" applyAlignment="1">
      <alignment horizontal="right" vertical="center"/>
      <protection/>
    </xf>
    <xf numFmtId="10" fontId="46" fillId="34" borderId="227" xfId="58" applyNumberFormat="1" applyFont="1" applyFill="1" applyBorder="1" applyAlignment="1">
      <alignment horizontal="right" vertical="center"/>
      <protection/>
    </xf>
    <xf numFmtId="10" fontId="3" fillId="0" borderId="185" xfId="58" applyNumberFormat="1" applyFont="1" applyFill="1" applyBorder="1" applyAlignment="1">
      <alignment horizontal="right"/>
      <protection/>
    </xf>
    <xf numFmtId="0" fontId="46" fillId="34" borderId="220" xfId="58" applyNumberFormat="1" applyFont="1" applyFill="1" applyBorder="1" applyAlignment="1">
      <alignment vertical="center"/>
      <protection/>
    </xf>
    <xf numFmtId="3" fontId="46" fillId="34" borderId="221" xfId="58" applyNumberFormat="1" applyFont="1" applyFill="1" applyBorder="1" applyAlignment="1">
      <alignment vertical="center"/>
      <protection/>
    </xf>
    <xf numFmtId="3" fontId="46" fillId="34" borderId="0" xfId="58" applyNumberFormat="1" applyFont="1" applyFill="1" applyBorder="1" applyAlignment="1">
      <alignment vertical="center"/>
      <protection/>
    </xf>
    <xf numFmtId="3" fontId="46" fillId="34" borderId="222" xfId="58" applyNumberFormat="1" applyFont="1" applyFill="1" applyBorder="1" applyAlignment="1">
      <alignment vertical="center"/>
      <protection/>
    </xf>
    <xf numFmtId="3" fontId="46" fillId="34" borderId="223" xfId="58" applyNumberFormat="1" applyFont="1" applyFill="1" applyBorder="1" applyAlignment="1">
      <alignment vertical="center"/>
      <protection/>
    </xf>
    <xf numFmtId="181" fontId="46" fillId="34" borderId="224" xfId="58" applyNumberFormat="1" applyFont="1" applyFill="1" applyBorder="1" applyAlignment="1">
      <alignment vertical="center"/>
      <protection/>
    </xf>
    <xf numFmtId="10" fontId="46" fillId="34" borderId="75" xfId="58" applyNumberFormat="1" applyFont="1" applyFill="1" applyBorder="1" applyAlignment="1">
      <alignment horizontal="right" vertical="center"/>
      <protection/>
    </xf>
    <xf numFmtId="3" fontId="46" fillId="34" borderId="228" xfId="58" applyNumberFormat="1" applyFont="1" applyFill="1" applyBorder="1" applyAlignment="1">
      <alignment vertical="center"/>
      <protection/>
    </xf>
    <xf numFmtId="181" fontId="46" fillId="34" borderId="75" xfId="58" applyNumberFormat="1" applyFont="1" applyFill="1" applyBorder="1" applyAlignment="1">
      <alignment vertical="center"/>
      <protection/>
    </xf>
    <xf numFmtId="10" fontId="3" fillId="0" borderId="181" xfId="58" applyNumberFormat="1" applyFont="1" applyFill="1" applyBorder="1" applyAlignment="1">
      <alignment horizontal="right"/>
      <protection/>
    </xf>
    <xf numFmtId="3" fontId="3" fillId="0" borderId="229" xfId="58" applyNumberFormat="1" applyFont="1" applyFill="1" applyBorder="1">
      <alignment/>
      <protection/>
    </xf>
    <xf numFmtId="10" fontId="3" fillId="0" borderId="181" xfId="58" applyNumberFormat="1" applyFont="1" applyFill="1" applyBorder="1">
      <alignment/>
      <protection/>
    </xf>
    <xf numFmtId="0" fontId="139" fillId="38" borderId="230" xfId="57" applyFont="1" applyFill="1" applyBorder="1" applyAlignment="1">
      <alignment horizontal="center"/>
      <protection/>
    </xf>
    <xf numFmtId="0" fontId="139" fillId="38" borderId="231" xfId="57" applyFont="1" applyFill="1" applyBorder="1" applyAlignment="1">
      <alignment horizontal="center"/>
      <protection/>
    </xf>
    <xf numFmtId="0" fontId="140" fillId="38" borderId="16" xfId="57" applyFont="1" applyFill="1" applyBorder="1" applyAlignment="1">
      <alignment horizontal="center"/>
      <protection/>
    </xf>
    <xf numFmtId="0" fontId="140" fillId="38" borderId="15" xfId="57" applyFont="1" applyFill="1" applyBorder="1" applyAlignment="1">
      <alignment horizontal="center"/>
      <protection/>
    </xf>
    <xf numFmtId="0" fontId="141" fillId="38" borderId="16" xfId="57" applyFont="1" applyFill="1" applyBorder="1" applyAlignment="1">
      <alignment horizontal="center"/>
      <protection/>
    </xf>
    <xf numFmtId="0" fontId="141" fillId="38" borderId="15" xfId="57" applyFont="1" applyFill="1" applyBorder="1" applyAlignment="1">
      <alignment horizontal="center"/>
      <protection/>
    </xf>
    <xf numFmtId="37" fontId="142" fillId="2" borderId="0" xfId="46" applyNumberFormat="1" applyFont="1" applyFill="1" applyBorder="1" applyAlignment="1" applyProtection="1">
      <alignment horizontal="center" vertical="center"/>
      <protection/>
    </xf>
    <xf numFmtId="37" fontId="120" fillId="7" borderId="0" xfId="62" applyFont="1" applyFill="1" applyAlignment="1">
      <alignment horizontal="left" vertical="center" wrapText="1" indent="1"/>
      <protection/>
    </xf>
    <xf numFmtId="37" fontId="118" fillId="7" borderId="0" xfId="62" applyFont="1" applyFill="1" applyAlignment="1">
      <alignment horizontal="left" wrapText="1" indent="1"/>
      <protection/>
    </xf>
    <xf numFmtId="37" fontId="41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4" xfId="61" applyFont="1" applyFill="1" applyBorder="1" applyAlignment="1" applyProtection="1">
      <alignment horizontal="center" vertical="center"/>
      <protection/>
    </xf>
    <xf numFmtId="37" fontId="16" fillId="39" borderId="86" xfId="61" applyFont="1" applyFill="1" applyBorder="1" applyAlignment="1" applyProtection="1">
      <alignment horizontal="center" vertical="center"/>
      <protection/>
    </xf>
    <xf numFmtId="37" fontId="16" fillId="39" borderId="87" xfId="61" applyFont="1" applyFill="1" applyBorder="1" applyAlignment="1" applyProtection="1">
      <alignment horizontal="center" vertical="center"/>
      <protection/>
    </xf>
    <xf numFmtId="37" fontId="16" fillId="39" borderId="204" xfId="61" applyFont="1" applyFill="1" applyBorder="1" applyAlignment="1">
      <alignment horizontal="center" vertical="center"/>
      <protection/>
    </xf>
    <xf numFmtId="0" fontId="10" fillId="39" borderId="205" xfId="56" applyFill="1" applyBorder="1" applyAlignment="1">
      <alignment horizontal="center" vertical="center"/>
      <protection/>
    </xf>
    <xf numFmtId="0" fontId="10" fillId="39" borderId="208" xfId="56" applyFill="1" applyBorder="1" applyAlignment="1">
      <alignment horizontal="center" vertical="center"/>
      <protection/>
    </xf>
    <xf numFmtId="37" fontId="17" fillId="39" borderId="71" xfId="61" applyFont="1" applyFill="1" applyBorder="1" applyAlignment="1">
      <alignment horizontal="center" vertical="center"/>
      <protection/>
    </xf>
    <xf numFmtId="0" fontId="15" fillId="39" borderId="83" xfId="56" applyFont="1" applyFill="1" applyBorder="1" applyAlignment="1">
      <alignment horizontal="center" vertical="center"/>
      <protection/>
    </xf>
    <xf numFmtId="37" fontId="19" fillId="39" borderId="84" xfId="61" applyFont="1" applyFill="1" applyBorder="1" applyAlignment="1">
      <alignment horizontal="center" vertical="center"/>
      <protection/>
    </xf>
    <xf numFmtId="37" fontId="19" fillId="39" borderId="86" xfId="61" applyFont="1" applyFill="1" applyBorder="1" applyAlignment="1">
      <alignment horizontal="center" vertical="center"/>
      <protection/>
    </xf>
    <xf numFmtId="37" fontId="19" fillId="39" borderId="87" xfId="61" applyFont="1" applyFill="1" applyBorder="1" applyAlignment="1">
      <alignment horizontal="center" vertical="center"/>
      <protection/>
    </xf>
    <xf numFmtId="37" fontId="19" fillId="39" borderId="16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15" xfId="61" applyFont="1" applyFill="1" applyBorder="1" applyAlignment="1">
      <alignment horizontal="center" vertical="center"/>
      <protection/>
    </xf>
    <xf numFmtId="37" fontId="133" fillId="0" borderId="16" xfId="61" applyFont="1" applyFill="1" applyBorder="1" applyAlignment="1" applyProtection="1">
      <alignment horizontal="center" vertical="center"/>
      <protection/>
    </xf>
    <xf numFmtId="37" fontId="143" fillId="0" borderId="16" xfId="61" applyFont="1" applyBorder="1">
      <alignment/>
      <protection/>
    </xf>
    <xf numFmtId="37" fontId="143" fillId="0" borderId="20" xfId="61" applyFont="1" applyBorder="1">
      <alignment/>
      <protection/>
    </xf>
    <xf numFmtId="37" fontId="13" fillId="39" borderId="16" xfId="61" applyFont="1" applyFill="1" applyBorder="1" applyAlignment="1">
      <alignment horizontal="center"/>
      <protection/>
    </xf>
    <xf numFmtId="37" fontId="13" fillId="39" borderId="15" xfId="61" applyFont="1" applyFill="1" applyBorder="1" applyAlignment="1">
      <alignment horizontal="center"/>
      <protection/>
    </xf>
    <xf numFmtId="37" fontId="13" fillId="39" borderId="84" xfId="61" applyFont="1" applyFill="1" applyBorder="1" applyAlignment="1">
      <alignment horizontal="center" vertical="center"/>
      <protection/>
    </xf>
    <xf numFmtId="37" fontId="14" fillId="39" borderId="13" xfId="61" applyFont="1" applyFill="1" applyBorder="1" applyAlignment="1">
      <alignment horizontal="center" vertical="center"/>
      <protection/>
    </xf>
    <xf numFmtId="37" fontId="13" fillId="39" borderId="85" xfId="61" applyFont="1" applyFill="1" applyBorder="1" applyAlignment="1">
      <alignment horizontal="center" vertical="center" wrapText="1"/>
      <protection/>
    </xf>
    <xf numFmtId="37" fontId="14" fillId="39" borderId="11" xfId="61" applyFont="1" applyFill="1" applyBorder="1" applyAlignment="1">
      <alignment horizontal="center" vertical="center" wrapText="1"/>
      <protection/>
    </xf>
    <xf numFmtId="37" fontId="16" fillId="39" borderId="84" xfId="61" applyFont="1" applyFill="1" applyBorder="1" applyAlignment="1">
      <alignment horizontal="center" vertical="center"/>
      <protection/>
    </xf>
    <xf numFmtId="37" fontId="16" fillId="39" borderId="86" xfId="61" applyFont="1" applyFill="1" applyBorder="1" applyAlignment="1">
      <alignment horizontal="center" vertical="center"/>
      <protection/>
    </xf>
    <xf numFmtId="37" fontId="16" fillId="39" borderId="16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0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7" xfId="61" applyFont="1" applyFill="1" applyBorder="1" applyAlignment="1">
      <alignment horizontal="center" vertical="center"/>
      <protection/>
    </xf>
    <xf numFmtId="37" fontId="16" fillId="39" borderId="15" xfId="61" applyFont="1" applyFill="1" applyBorder="1" applyAlignment="1">
      <alignment horizontal="center" vertical="center"/>
      <protection/>
    </xf>
    <xf numFmtId="49" fontId="13" fillId="35" borderId="232" xfId="64" applyNumberFormat="1" applyFont="1" applyFill="1" applyBorder="1" applyAlignment="1">
      <alignment horizontal="center" vertical="center" wrapText="1"/>
      <protection/>
    </xf>
    <xf numFmtId="0" fontId="13" fillId="35" borderId="233" xfId="64" applyNumberFormat="1" applyFont="1" applyFill="1" applyBorder="1" applyAlignment="1">
      <alignment horizontal="center" vertical="center" wrapText="1"/>
      <protection/>
    </xf>
    <xf numFmtId="0" fontId="13" fillId="35" borderId="234" xfId="64" applyNumberFormat="1" applyFont="1" applyFill="1" applyBorder="1" applyAlignment="1">
      <alignment horizontal="center" vertical="center" wrapText="1"/>
      <protection/>
    </xf>
    <xf numFmtId="1" fontId="12" fillId="35" borderId="235" xfId="64" applyNumberFormat="1" applyFont="1" applyFill="1" applyBorder="1" applyAlignment="1">
      <alignment horizontal="center" vertical="center" wrapText="1"/>
      <protection/>
    </xf>
    <xf numFmtId="1" fontId="12" fillId="35" borderId="236" xfId="64" applyNumberFormat="1" applyFont="1" applyFill="1" applyBorder="1" applyAlignment="1">
      <alignment horizontal="center" vertical="center" wrapText="1"/>
      <protection/>
    </xf>
    <xf numFmtId="1" fontId="12" fillId="35" borderId="237" xfId="64" applyNumberFormat="1" applyFont="1" applyFill="1" applyBorder="1" applyAlignment="1">
      <alignment horizontal="center" vertical="center" wrapText="1"/>
      <protection/>
    </xf>
    <xf numFmtId="49" fontId="5" fillId="35" borderId="178" xfId="64" applyNumberFormat="1" applyFont="1" applyFill="1" applyBorder="1" applyAlignment="1">
      <alignment horizontal="center" vertical="center" wrapText="1"/>
      <protection/>
    </xf>
    <xf numFmtId="49" fontId="5" fillId="35" borderId="238" xfId="64" applyNumberFormat="1" applyFont="1" applyFill="1" applyBorder="1" applyAlignment="1">
      <alignment horizontal="center" vertical="center" wrapText="1"/>
      <protection/>
    </xf>
    <xf numFmtId="49" fontId="5" fillId="35" borderId="213" xfId="64" applyNumberFormat="1" applyFont="1" applyFill="1" applyBorder="1" applyAlignment="1">
      <alignment horizontal="center" vertical="center" wrapText="1"/>
      <protection/>
    </xf>
    <xf numFmtId="49" fontId="5" fillId="35" borderId="239" xfId="64" applyNumberFormat="1" applyFont="1" applyFill="1" applyBorder="1" applyAlignment="1">
      <alignment horizontal="center" vertical="center" wrapText="1"/>
      <protection/>
    </xf>
    <xf numFmtId="49" fontId="13" fillId="35" borderId="233" xfId="64" applyNumberFormat="1" applyFont="1" applyFill="1" applyBorder="1" applyAlignment="1">
      <alignment horizontal="center" vertical="center" wrapText="1"/>
      <protection/>
    </xf>
    <xf numFmtId="49" fontId="13" fillId="35" borderId="234" xfId="64" applyNumberFormat="1" applyFont="1" applyFill="1" applyBorder="1" applyAlignment="1">
      <alignment horizontal="center" vertical="center" wrapText="1"/>
      <protection/>
    </xf>
    <xf numFmtId="37" fontId="87" fillId="33" borderId="0" xfId="46" applyNumberFormat="1" applyFont="1" applyFill="1" applyBorder="1" applyAlignment="1" applyProtection="1">
      <alignment horizontal="center"/>
      <protection/>
    </xf>
    <xf numFmtId="0" fontId="5" fillId="35" borderId="232" xfId="64" applyFont="1" applyFill="1" applyBorder="1" applyAlignment="1">
      <alignment horizontal="center"/>
      <protection/>
    </xf>
    <xf numFmtId="0" fontId="5" fillId="35" borderId="233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40" xfId="64" applyFont="1" applyFill="1" applyBorder="1" applyAlignment="1">
      <alignment horizontal="center"/>
      <protection/>
    </xf>
    <xf numFmtId="0" fontId="5" fillId="35" borderId="241" xfId="64" applyFont="1" applyFill="1" applyBorder="1" applyAlignment="1">
      <alignment horizontal="center"/>
      <protection/>
    </xf>
    <xf numFmtId="0" fontId="19" fillId="35" borderId="235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40" xfId="64" applyFont="1" applyFill="1" applyBorder="1" applyAlignment="1">
      <alignment horizontal="center" vertical="center"/>
      <protection/>
    </xf>
    <xf numFmtId="0" fontId="16" fillId="35" borderId="237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42" xfId="64" applyFont="1" applyFill="1" applyBorder="1" applyAlignment="1">
      <alignment horizontal="center" vertical="center"/>
      <protection/>
    </xf>
    <xf numFmtId="49" fontId="12" fillId="35" borderId="232" xfId="64" applyNumberFormat="1" applyFont="1" applyFill="1" applyBorder="1" applyAlignment="1">
      <alignment horizontal="center" vertical="center" wrapText="1"/>
      <protection/>
    </xf>
    <xf numFmtId="49" fontId="12" fillId="35" borderId="233" xfId="64" applyNumberFormat="1" applyFont="1" applyFill="1" applyBorder="1" applyAlignment="1">
      <alignment horizontal="center" vertical="center" wrapText="1"/>
      <protection/>
    </xf>
    <xf numFmtId="49" fontId="12" fillId="35" borderId="234" xfId="64" applyNumberFormat="1" applyFont="1" applyFill="1" applyBorder="1" applyAlignment="1">
      <alignment horizontal="center" vertical="center" wrapText="1"/>
      <protection/>
    </xf>
    <xf numFmtId="1" fontId="5" fillId="35" borderId="235" xfId="64" applyNumberFormat="1" applyFont="1" applyFill="1" applyBorder="1" applyAlignment="1">
      <alignment horizontal="center" vertical="center" wrapText="1"/>
      <protection/>
    </xf>
    <xf numFmtId="1" fontId="5" fillId="35" borderId="236" xfId="64" applyNumberFormat="1" applyFont="1" applyFill="1" applyBorder="1" applyAlignment="1">
      <alignment horizontal="center" vertical="center" wrapText="1"/>
      <protection/>
    </xf>
    <xf numFmtId="1" fontId="5" fillId="35" borderId="237" xfId="64" applyNumberFormat="1" applyFont="1" applyFill="1" applyBorder="1" applyAlignment="1">
      <alignment horizontal="center" vertical="center" wrapText="1"/>
      <protection/>
    </xf>
    <xf numFmtId="49" fontId="16" fillId="35" borderId="234" xfId="58" applyNumberFormat="1" applyFont="1" applyFill="1" applyBorder="1" applyAlignment="1">
      <alignment horizontal="center" vertical="center" wrapText="1"/>
      <protection/>
    </xf>
    <xf numFmtId="49" fontId="16" fillId="35" borderId="32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1" fontId="16" fillId="35" borderId="244" xfId="58" applyNumberFormat="1" applyFont="1" applyFill="1" applyBorder="1" applyAlignment="1">
      <alignment horizontal="center" vertical="center" wrapText="1"/>
      <protection/>
    </xf>
    <xf numFmtId="0" fontId="26" fillId="35" borderId="245" xfId="58" applyFont="1" applyFill="1" applyBorder="1" applyAlignment="1">
      <alignment horizontal="center" vertical="center" wrapText="1"/>
      <protection/>
    </xf>
    <xf numFmtId="0" fontId="17" fillId="35" borderId="215" xfId="58" applyFont="1" applyFill="1" applyBorder="1" applyAlignment="1">
      <alignment horizontal="center"/>
      <protection/>
    </xf>
    <xf numFmtId="0" fontId="17" fillId="35" borderId="246" xfId="58" applyFont="1" applyFill="1" applyBorder="1" applyAlignment="1">
      <alignment horizontal="center"/>
      <protection/>
    </xf>
    <xf numFmtId="0" fontId="17" fillId="35" borderId="219" xfId="58" applyFont="1" applyFill="1" applyBorder="1" applyAlignment="1">
      <alignment horizontal="center"/>
      <protection/>
    </xf>
    <xf numFmtId="0" fontId="17" fillId="35" borderId="247" xfId="58" applyFont="1" applyFill="1" applyBorder="1" applyAlignment="1">
      <alignment horizontal="center"/>
      <protection/>
    </xf>
    <xf numFmtId="0" fontId="17" fillId="35" borderId="248" xfId="58" applyFont="1" applyFill="1" applyBorder="1" applyAlignment="1">
      <alignment horizontal="center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0" fontId="27" fillId="0" borderId="250" xfId="58" applyFont="1" applyBorder="1" applyAlignment="1">
      <alignment horizontal="center" vertical="center" wrapText="1"/>
      <protection/>
    </xf>
    <xf numFmtId="49" fontId="16" fillId="35" borderId="34" xfId="58" applyNumberFormat="1" applyFont="1" applyFill="1" applyBorder="1" applyAlignment="1">
      <alignment horizontal="center" vertical="center" wrapText="1"/>
      <protection/>
    </xf>
    <xf numFmtId="49" fontId="16" fillId="35" borderId="251" xfId="58" applyNumberFormat="1" applyFont="1" applyFill="1" applyBorder="1" applyAlignment="1">
      <alignment horizontal="center" vertical="center" wrapText="1"/>
      <protection/>
    </xf>
    <xf numFmtId="0" fontId="19" fillId="35" borderId="84" xfId="58" applyFont="1" applyFill="1" applyBorder="1" applyAlignment="1">
      <alignment horizontal="center" vertical="center"/>
      <protection/>
    </xf>
    <xf numFmtId="0" fontId="19" fillId="35" borderId="86" xfId="58" applyFont="1" applyFill="1" applyBorder="1" applyAlignment="1">
      <alignment horizontal="center" vertical="center"/>
      <protection/>
    </xf>
    <xf numFmtId="0" fontId="19" fillId="35" borderId="87" xfId="58" applyFont="1" applyFill="1" applyBorder="1" applyAlignment="1">
      <alignment horizontal="center" vertical="center"/>
      <protection/>
    </xf>
    <xf numFmtId="1" fontId="13" fillId="35" borderId="252" xfId="58" applyNumberFormat="1" applyFont="1" applyFill="1" applyBorder="1" applyAlignment="1">
      <alignment horizontal="center" vertical="center" wrapText="1"/>
      <protection/>
    </xf>
    <xf numFmtId="0" fontId="14" fillId="35" borderId="253" xfId="58" applyFont="1" applyFill="1" applyBorder="1" applyAlignment="1">
      <alignment vertical="center"/>
      <protection/>
    </xf>
    <xf numFmtId="0" fontId="14" fillId="35" borderId="254" xfId="58" applyFont="1" applyFill="1" applyBorder="1" applyAlignment="1">
      <alignment vertical="center"/>
      <protection/>
    </xf>
    <xf numFmtId="0" fontId="14" fillId="35" borderId="255" xfId="58" applyFont="1" applyFill="1" applyBorder="1" applyAlignment="1">
      <alignment vertical="center"/>
      <protection/>
    </xf>
    <xf numFmtId="49" fontId="13" fillId="35" borderId="256" xfId="58" applyNumberFormat="1" applyFont="1" applyFill="1" applyBorder="1" applyAlignment="1">
      <alignment horizontal="center" vertical="center" wrapText="1"/>
      <protection/>
    </xf>
    <xf numFmtId="49" fontId="13" fillId="35" borderId="257" xfId="58" applyNumberFormat="1" applyFont="1" applyFill="1" applyBorder="1" applyAlignment="1">
      <alignment horizontal="center" vertical="center" wrapText="1"/>
      <protection/>
    </xf>
    <xf numFmtId="49" fontId="13" fillId="35" borderId="258" xfId="58" applyNumberFormat="1" applyFont="1" applyFill="1" applyBorder="1" applyAlignment="1">
      <alignment horizontal="center" vertical="center" wrapText="1"/>
      <protection/>
    </xf>
    <xf numFmtId="49" fontId="13" fillId="35" borderId="259" xfId="58" applyNumberFormat="1" applyFont="1" applyFill="1" applyBorder="1" applyAlignment="1">
      <alignment horizontal="center" vertical="center" wrapText="1"/>
      <protection/>
    </xf>
    <xf numFmtId="49" fontId="13" fillId="35" borderId="260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3" fillId="35" borderId="261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0" fontId="31" fillId="35" borderId="16" xfId="58" applyFont="1" applyFill="1" applyBorder="1" applyAlignment="1">
      <alignment horizontal="center" vertical="center"/>
      <protection/>
    </xf>
    <xf numFmtId="0" fontId="31" fillId="35" borderId="0" xfId="58" applyFont="1" applyFill="1" applyBorder="1" applyAlignment="1">
      <alignment horizontal="center" vertical="center"/>
      <protection/>
    </xf>
    <xf numFmtId="0" fontId="31" fillId="35" borderId="15" xfId="58" applyFont="1" applyFill="1" applyBorder="1" applyAlignment="1">
      <alignment horizontal="center" vertical="center"/>
      <protection/>
    </xf>
    <xf numFmtId="1" fontId="13" fillId="35" borderId="235" xfId="64" applyNumberFormat="1" applyFont="1" applyFill="1" applyBorder="1" applyAlignment="1">
      <alignment horizontal="center" vertical="center" wrapText="1"/>
      <protection/>
    </xf>
    <xf numFmtId="1" fontId="13" fillId="35" borderId="236" xfId="64" applyNumberFormat="1" applyFont="1" applyFill="1" applyBorder="1" applyAlignment="1">
      <alignment horizontal="center" vertical="center" wrapText="1"/>
      <protection/>
    </xf>
    <xf numFmtId="1" fontId="13" fillId="35" borderId="237" xfId="64" applyNumberFormat="1" applyFont="1" applyFill="1" applyBorder="1" applyAlignment="1">
      <alignment horizontal="center" vertical="center" wrapText="1"/>
      <protection/>
    </xf>
    <xf numFmtId="0" fontId="31" fillId="35" borderId="20" xfId="65" applyFont="1" applyFill="1" applyBorder="1" applyAlignment="1">
      <alignment horizontal="center" vertical="center"/>
      <protection/>
    </xf>
    <xf numFmtId="0" fontId="31" fillId="35" borderId="17" xfId="65" applyFont="1" applyFill="1" applyBorder="1" applyAlignment="1">
      <alignment horizontal="center" vertical="center"/>
      <protection/>
    </xf>
    <xf numFmtId="0" fontId="31" fillId="35" borderId="19" xfId="65" applyFont="1" applyFill="1" applyBorder="1" applyAlignment="1">
      <alignment horizontal="center" vertical="center"/>
      <protection/>
    </xf>
    <xf numFmtId="0" fontId="12" fillId="35" borderId="232" xfId="64" applyFont="1" applyFill="1" applyBorder="1" applyAlignment="1">
      <alignment horizontal="center"/>
      <protection/>
    </xf>
    <xf numFmtId="0" fontId="12" fillId="35" borderId="233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40" xfId="64" applyFont="1" applyFill="1" applyBorder="1" applyAlignment="1">
      <alignment horizontal="center"/>
      <protection/>
    </xf>
    <xf numFmtId="0" fontId="12" fillId="35" borderId="241" xfId="64" applyFont="1" applyFill="1" applyBorder="1" applyAlignment="1">
      <alignment horizontal="center"/>
      <protection/>
    </xf>
    <xf numFmtId="0" fontId="31" fillId="35" borderId="84" xfId="65" applyFont="1" applyFill="1" applyBorder="1" applyAlignment="1">
      <alignment horizontal="center" vertical="center"/>
      <protection/>
    </xf>
    <xf numFmtId="0" fontId="31" fillId="35" borderId="86" xfId="65" applyFont="1" applyFill="1" applyBorder="1" applyAlignment="1">
      <alignment horizontal="center" vertical="center"/>
      <protection/>
    </xf>
    <xf numFmtId="0" fontId="31" fillId="35" borderId="87" xfId="65" applyFont="1" applyFill="1" applyBorder="1" applyAlignment="1">
      <alignment horizontal="center" vertical="center"/>
      <protection/>
    </xf>
    <xf numFmtId="0" fontId="13" fillId="35" borderId="232" xfId="64" applyFont="1" applyFill="1" applyBorder="1" applyAlignment="1">
      <alignment horizontal="center" vertical="center"/>
      <protection/>
    </xf>
    <xf numFmtId="0" fontId="13" fillId="35" borderId="233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40" xfId="64" applyFont="1" applyFill="1" applyBorder="1" applyAlignment="1">
      <alignment horizontal="center" vertical="center"/>
      <protection/>
    </xf>
    <xf numFmtId="0" fontId="13" fillId="35" borderId="241" xfId="64" applyFont="1" applyFill="1" applyBorder="1" applyAlignment="1">
      <alignment horizontal="center" vertic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263" xfId="58" applyNumberFormat="1" applyFont="1" applyFill="1" applyBorder="1" applyAlignment="1">
      <alignment horizontal="center" vertical="center" wrapText="1"/>
      <protection/>
    </xf>
    <xf numFmtId="1" fontId="12" fillId="35" borderId="66" xfId="58" applyNumberFormat="1" applyFont="1" applyFill="1" applyBorder="1" applyAlignment="1">
      <alignment horizontal="center" vertical="center" wrapText="1"/>
      <protection/>
    </xf>
    <xf numFmtId="1" fontId="12" fillId="35" borderId="75" xfId="58" applyNumberFormat="1" applyFont="1" applyFill="1" applyBorder="1" applyAlignment="1">
      <alignment horizontal="center" vertical="center" wrapText="1"/>
      <protection/>
    </xf>
    <xf numFmtId="0" fontId="6" fillId="35" borderId="44" xfId="58" applyFont="1" applyFill="1" applyBorder="1" applyAlignment="1">
      <alignment horizontal="center" vertical="center" wrapText="1"/>
      <protection/>
    </xf>
    <xf numFmtId="1" fontId="12" fillId="35" borderId="58" xfId="58" applyNumberFormat="1" applyFont="1" applyFill="1" applyBorder="1" applyAlignment="1">
      <alignment horizontal="center" vertical="center" wrapText="1"/>
      <protection/>
    </xf>
    <xf numFmtId="1" fontId="12" fillId="35" borderId="224" xfId="58" applyNumberFormat="1" applyFont="1" applyFill="1" applyBorder="1" applyAlignment="1">
      <alignment horizontal="center" vertical="center" wrapText="1"/>
      <protection/>
    </xf>
    <xf numFmtId="0" fontId="6" fillId="35" borderId="264" xfId="58" applyFont="1" applyFill="1" applyBorder="1" applyAlignment="1">
      <alignment horizontal="center" vertical="center" wrapText="1"/>
      <protection/>
    </xf>
    <xf numFmtId="0" fontId="13" fillId="35" borderId="215" xfId="58" applyFont="1" applyFill="1" applyBorder="1" applyAlignment="1">
      <alignment horizontal="center"/>
      <protection/>
    </xf>
    <xf numFmtId="0" fontId="13" fillId="35" borderId="246" xfId="58" applyFont="1" applyFill="1" applyBorder="1" applyAlignment="1">
      <alignment horizontal="center"/>
      <protection/>
    </xf>
    <xf numFmtId="0" fontId="13" fillId="35" borderId="219" xfId="58" applyFont="1" applyFill="1" applyBorder="1" applyAlignment="1">
      <alignment horizontal="center"/>
      <protection/>
    </xf>
    <xf numFmtId="0" fontId="13" fillId="35" borderId="218" xfId="58" applyFont="1" applyFill="1" applyBorder="1" applyAlignment="1">
      <alignment horizontal="center"/>
      <protection/>
    </xf>
    <xf numFmtId="0" fontId="13" fillId="35" borderId="247" xfId="58" applyFont="1" applyFill="1" applyBorder="1" applyAlignment="1">
      <alignment horizontal="center"/>
      <protection/>
    </xf>
    <xf numFmtId="49" fontId="16" fillId="35" borderId="265" xfId="58" applyNumberFormat="1" applyFont="1" applyFill="1" applyBorder="1" applyAlignment="1">
      <alignment horizontal="center" vertical="center" wrapText="1"/>
      <protection/>
    </xf>
    <xf numFmtId="0" fontId="27" fillId="0" borderId="266" xfId="58" applyFont="1" applyBorder="1" applyAlignment="1">
      <alignment horizontal="center" vertical="center" wrapText="1"/>
      <protection/>
    </xf>
    <xf numFmtId="0" fontId="31" fillId="35" borderId="84" xfId="58" applyFont="1" applyFill="1" applyBorder="1" applyAlignment="1">
      <alignment horizontal="center" vertical="center"/>
      <protection/>
    </xf>
    <xf numFmtId="0" fontId="31" fillId="35" borderId="86" xfId="58" applyFont="1" applyFill="1" applyBorder="1" applyAlignment="1">
      <alignment horizontal="center" vertical="center"/>
      <protection/>
    </xf>
    <xf numFmtId="0" fontId="31" fillId="35" borderId="87" xfId="58" applyFont="1" applyFill="1" applyBorder="1" applyAlignment="1">
      <alignment horizontal="center" vertical="center"/>
      <protection/>
    </xf>
    <xf numFmtId="1" fontId="13" fillId="35" borderId="54" xfId="58" applyNumberFormat="1" applyFont="1" applyFill="1" applyBorder="1" applyAlignment="1">
      <alignment horizontal="center" vertical="center" wrapText="1"/>
      <protection/>
    </xf>
    <xf numFmtId="1" fontId="13" fillId="35" borderId="80" xfId="58" applyNumberFormat="1" applyFont="1" applyFill="1" applyBorder="1" applyAlignment="1">
      <alignment horizontal="center" vertical="center" wrapText="1"/>
      <protection/>
    </xf>
    <xf numFmtId="0" fontId="14" fillId="35" borderId="201" xfId="58" applyFont="1" applyFill="1" applyBorder="1" applyAlignment="1">
      <alignment horizontal="center" vertical="center" wrapText="1"/>
      <protection/>
    </xf>
    <xf numFmtId="49" fontId="13" fillId="35" borderId="267" xfId="58" applyNumberFormat="1" applyFont="1" applyFill="1" applyBorder="1" applyAlignment="1">
      <alignment horizontal="center" vertical="center" wrapText="1"/>
      <protection/>
    </xf>
    <xf numFmtId="49" fontId="13" fillId="35" borderId="268" xfId="58" applyNumberFormat="1" applyFont="1" applyFill="1" applyBorder="1" applyAlignment="1">
      <alignment horizontal="center" vertical="center" wrapText="1"/>
      <protection/>
    </xf>
    <xf numFmtId="49" fontId="13" fillId="35" borderId="269" xfId="58" applyNumberFormat="1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49" fontId="16" fillId="35" borderId="57" xfId="58" applyNumberFormat="1" applyFont="1" applyFill="1" applyBorder="1" applyAlignment="1">
      <alignment horizontal="center" vertical="center" wrapText="1"/>
      <protection/>
    </xf>
    <xf numFmtId="49" fontId="16" fillId="35" borderId="263" xfId="58" applyNumberFormat="1" applyFont="1" applyFill="1" applyBorder="1" applyAlignment="1">
      <alignment horizontal="center" vertical="center" wrapText="1"/>
      <protection/>
    </xf>
    <xf numFmtId="1" fontId="17" fillId="35" borderId="252" xfId="58" applyNumberFormat="1" applyFont="1" applyFill="1" applyBorder="1" applyAlignment="1">
      <alignment horizontal="center" vertical="center" wrapText="1"/>
      <protection/>
    </xf>
    <xf numFmtId="0" fontId="28" fillId="35" borderId="253" xfId="58" applyFont="1" applyFill="1" applyBorder="1" applyAlignment="1">
      <alignment vertical="center"/>
      <protection/>
    </xf>
    <xf numFmtId="0" fontId="28" fillId="35" borderId="254" xfId="58" applyFont="1" applyFill="1" applyBorder="1" applyAlignment="1">
      <alignment vertical="center"/>
      <protection/>
    </xf>
    <xf numFmtId="0" fontId="28" fillId="35" borderId="255" xfId="58" applyFont="1" applyFill="1" applyBorder="1" applyAlignment="1">
      <alignment vertical="center"/>
      <protection/>
    </xf>
    <xf numFmtId="49" fontId="16" fillId="35" borderId="270" xfId="58" applyNumberFormat="1" applyFont="1" applyFill="1" applyBorder="1" applyAlignment="1">
      <alignment horizontal="center" vertical="center" wrapText="1"/>
      <protection/>
    </xf>
    <xf numFmtId="1" fontId="16" fillId="35" borderId="252" xfId="58" applyNumberFormat="1" applyFont="1" applyFill="1" applyBorder="1" applyAlignment="1">
      <alignment horizontal="center" vertical="center" wrapText="1"/>
      <protection/>
    </xf>
    <xf numFmtId="0" fontId="26" fillId="35" borderId="253" xfId="58" applyFont="1" applyFill="1" applyBorder="1" applyAlignment="1">
      <alignment vertical="center"/>
      <protection/>
    </xf>
    <xf numFmtId="0" fontId="26" fillId="35" borderId="254" xfId="58" applyFont="1" applyFill="1" applyBorder="1" applyAlignment="1">
      <alignment vertical="center"/>
      <protection/>
    </xf>
    <xf numFmtId="0" fontId="26" fillId="35" borderId="255" xfId="58" applyFont="1" applyFill="1" applyBorder="1" applyAlignment="1">
      <alignment vertical="center"/>
      <protection/>
    </xf>
    <xf numFmtId="49" fontId="16" fillId="35" borderId="271" xfId="58" applyNumberFormat="1" applyFont="1" applyFill="1" applyBorder="1" applyAlignment="1">
      <alignment horizontal="center" vertical="center" wrapText="1"/>
      <protection/>
    </xf>
    <xf numFmtId="49" fontId="16" fillId="35" borderId="233" xfId="58" applyNumberFormat="1" applyFont="1" applyFill="1" applyBorder="1" applyAlignment="1">
      <alignment horizontal="center" vertical="center" wrapText="1"/>
      <protection/>
    </xf>
    <xf numFmtId="49" fontId="16" fillId="35" borderId="241" xfId="58" applyNumberFormat="1" applyFont="1" applyFill="1" applyBorder="1" applyAlignment="1">
      <alignment horizontal="center" vertical="center" wrapText="1"/>
      <protection/>
    </xf>
    <xf numFmtId="1" fontId="16" fillId="35" borderId="272" xfId="58" applyNumberFormat="1" applyFont="1" applyFill="1" applyBorder="1" applyAlignment="1">
      <alignment horizontal="center" vertical="center" wrapText="1"/>
      <protection/>
    </xf>
    <xf numFmtId="1" fontId="16" fillId="35" borderId="273" xfId="58" applyNumberFormat="1" applyFont="1" applyFill="1" applyBorder="1" applyAlignment="1">
      <alignment horizontal="center" vertical="center" wrapText="1"/>
      <protection/>
    </xf>
    <xf numFmtId="49" fontId="16" fillId="35" borderId="232" xfId="58" applyNumberFormat="1" applyFont="1" applyFill="1" applyBorder="1" applyAlignment="1">
      <alignment horizontal="center" vertical="center" wrapText="1"/>
      <protection/>
    </xf>
    <xf numFmtId="49" fontId="13" fillId="35" borderId="274" xfId="58" applyNumberFormat="1" applyFont="1" applyFill="1" applyBorder="1" applyAlignment="1">
      <alignment horizontal="center" vertical="center" wrapText="1"/>
      <protection/>
    </xf>
    <xf numFmtId="49" fontId="16" fillId="35" borderId="250" xfId="58" applyNumberFormat="1" applyFont="1" applyFill="1" applyBorder="1" applyAlignment="1">
      <alignment horizontal="center" vertical="center" wrapText="1"/>
      <protection/>
    </xf>
    <xf numFmtId="1" fontId="16" fillId="35" borderId="275" xfId="58" applyNumberFormat="1" applyFont="1" applyFill="1" applyBorder="1" applyAlignment="1">
      <alignment horizontal="center" vertical="center" wrapText="1"/>
      <protection/>
    </xf>
    <xf numFmtId="1" fontId="16" fillId="35" borderId="220" xfId="58" applyNumberFormat="1" applyFont="1" applyFill="1" applyBorder="1" applyAlignment="1">
      <alignment horizontal="center" vertical="center" wrapText="1"/>
      <protection/>
    </xf>
    <xf numFmtId="1" fontId="16" fillId="35" borderId="276" xfId="58" applyNumberFormat="1" applyFont="1" applyFill="1" applyBorder="1" applyAlignment="1">
      <alignment horizontal="center" vertical="center" wrapText="1"/>
      <protection/>
    </xf>
    <xf numFmtId="0" fontId="17" fillId="35" borderId="277" xfId="58" applyFont="1" applyFill="1" applyBorder="1" applyAlignment="1">
      <alignment horizontal="center"/>
      <protection/>
    </xf>
    <xf numFmtId="0" fontId="17" fillId="35" borderId="216" xfId="58" applyFont="1" applyFill="1" applyBorder="1" applyAlignment="1">
      <alignment horizontal="center"/>
      <protection/>
    </xf>
    <xf numFmtId="0" fontId="17" fillId="35" borderId="278" xfId="58" applyFont="1" applyFill="1" applyBorder="1" applyAlignment="1">
      <alignment horizontal="center"/>
      <protection/>
    </xf>
    <xf numFmtId="0" fontId="17" fillId="35" borderId="279" xfId="58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167" customWidth="1"/>
    <col min="2" max="2" width="14.421875" style="167" customWidth="1"/>
    <col min="3" max="3" width="67.421875" style="167" customWidth="1"/>
    <col min="4" max="4" width="2.140625" style="167" customWidth="1"/>
    <col min="5" max="16384" width="11.421875" style="167" customWidth="1"/>
  </cols>
  <sheetData>
    <row r="1" ht="2.25" customHeight="1" thickBot="1">
      <c r="B1" s="166"/>
    </row>
    <row r="2" spans="2:3" ht="11.25" customHeight="1" thickTop="1">
      <c r="B2" s="414"/>
      <c r="C2" s="415"/>
    </row>
    <row r="3" spans="2:3" ht="21.75" customHeight="1">
      <c r="B3" s="416" t="s">
        <v>66</v>
      </c>
      <c r="C3" s="417"/>
    </row>
    <row r="4" spans="2:3" ht="18" customHeight="1">
      <c r="B4" s="418" t="s">
        <v>67</v>
      </c>
      <c r="C4" s="417"/>
    </row>
    <row r="5" spans="2:3" ht="18" customHeight="1">
      <c r="B5" s="419" t="s">
        <v>68</v>
      </c>
      <c r="C5" s="417"/>
    </row>
    <row r="6" spans="2:3" ht="9" customHeight="1">
      <c r="B6" s="416"/>
      <c r="C6" s="417"/>
    </row>
    <row r="7" spans="2:3" ht="3" customHeight="1">
      <c r="B7" s="420"/>
      <c r="C7" s="421"/>
    </row>
    <row r="8" spans="2:5" ht="24">
      <c r="B8" s="557" t="s">
        <v>150</v>
      </c>
      <c r="C8" s="558"/>
      <c r="E8" s="168"/>
    </row>
    <row r="9" spans="2:5" ht="23.25">
      <c r="B9" s="559" t="s">
        <v>35</v>
      </c>
      <c r="C9" s="560"/>
      <c r="E9" s="168"/>
    </row>
    <row r="10" spans="2:3" ht="18.75" customHeight="1">
      <c r="B10" s="561" t="s">
        <v>69</v>
      </c>
      <c r="C10" s="562"/>
    </row>
    <row r="11" spans="2:3" ht="4.5" customHeight="1" thickBot="1">
      <c r="B11" s="422"/>
      <c r="C11" s="423"/>
    </row>
    <row r="12" spans="2:3" ht="19.5" customHeight="1" thickBot="1" thickTop="1">
      <c r="B12" s="429" t="s">
        <v>70</v>
      </c>
      <c r="C12" s="430" t="s">
        <v>125</v>
      </c>
    </row>
    <row r="13" spans="2:3" ht="19.5" customHeight="1" thickTop="1">
      <c r="B13" s="169" t="s">
        <v>71</v>
      </c>
      <c r="C13" s="170" t="s">
        <v>72</v>
      </c>
    </row>
    <row r="14" spans="2:3" ht="19.5" customHeight="1">
      <c r="B14" s="424" t="s">
        <v>73</v>
      </c>
      <c r="C14" s="425" t="s">
        <v>74</v>
      </c>
    </row>
    <row r="15" spans="2:3" ht="19.5" customHeight="1">
      <c r="B15" s="171" t="s">
        <v>75</v>
      </c>
      <c r="C15" s="172" t="s">
        <v>76</v>
      </c>
    </row>
    <row r="16" spans="2:3" ht="19.5" customHeight="1">
      <c r="B16" s="424" t="s">
        <v>77</v>
      </c>
      <c r="C16" s="425" t="s">
        <v>78</v>
      </c>
    </row>
    <row r="17" spans="2:3" ht="19.5" customHeight="1">
      <c r="B17" s="171" t="s">
        <v>79</v>
      </c>
      <c r="C17" s="172" t="s">
        <v>80</v>
      </c>
    </row>
    <row r="18" spans="2:3" ht="19.5" customHeight="1">
      <c r="B18" s="424" t="s">
        <v>81</v>
      </c>
      <c r="C18" s="425" t="s">
        <v>82</v>
      </c>
    </row>
    <row r="19" spans="2:3" ht="19.5" customHeight="1">
      <c r="B19" s="171" t="s">
        <v>83</v>
      </c>
      <c r="C19" s="172" t="s">
        <v>84</v>
      </c>
    </row>
    <row r="20" spans="2:3" ht="19.5" customHeight="1">
      <c r="B20" s="424" t="s">
        <v>85</v>
      </c>
      <c r="C20" s="425" t="s">
        <v>86</v>
      </c>
    </row>
    <row r="21" spans="2:3" ht="19.5" customHeight="1">
      <c r="B21" s="171" t="s">
        <v>87</v>
      </c>
      <c r="C21" s="172" t="s">
        <v>88</v>
      </c>
    </row>
    <row r="22" spans="2:3" ht="19.5" customHeight="1">
      <c r="B22" s="424" t="s">
        <v>89</v>
      </c>
      <c r="C22" s="425" t="s">
        <v>90</v>
      </c>
    </row>
    <row r="23" spans="2:3" ht="20.25" customHeight="1">
      <c r="B23" s="171" t="s">
        <v>91</v>
      </c>
      <c r="C23" s="172" t="s">
        <v>92</v>
      </c>
    </row>
    <row r="24" spans="2:3" ht="20.25" customHeight="1">
      <c r="B24" s="424" t="s">
        <v>93</v>
      </c>
      <c r="C24" s="425" t="s">
        <v>94</v>
      </c>
    </row>
    <row r="25" spans="2:3" ht="20.25" customHeight="1">
      <c r="B25" s="171" t="s">
        <v>95</v>
      </c>
      <c r="C25" s="173" t="s">
        <v>96</v>
      </c>
    </row>
    <row r="26" spans="2:3" ht="20.25" customHeight="1">
      <c r="B26" s="424" t="s">
        <v>97</v>
      </c>
      <c r="C26" s="426" t="s">
        <v>98</v>
      </c>
    </row>
    <row r="27" spans="2:4" ht="20.25" customHeight="1">
      <c r="B27" s="171" t="s">
        <v>108</v>
      </c>
      <c r="C27" s="172" t="s">
        <v>118</v>
      </c>
      <c r="D27" s="197"/>
    </row>
    <row r="28" spans="2:4" ht="20.25" customHeight="1">
      <c r="B28" s="424" t="s">
        <v>109</v>
      </c>
      <c r="C28" s="425" t="s">
        <v>119</v>
      </c>
      <c r="D28" s="197"/>
    </row>
    <row r="29" spans="2:4" ht="20.25" customHeight="1">
      <c r="B29" s="171" t="s">
        <v>110</v>
      </c>
      <c r="C29" s="173" t="s">
        <v>120</v>
      </c>
      <c r="D29" s="197"/>
    </row>
    <row r="30" spans="2:4" ht="20.25" customHeight="1" thickBot="1">
      <c r="B30" s="427" t="s">
        <v>111</v>
      </c>
      <c r="C30" s="428" t="s">
        <v>121</v>
      </c>
      <c r="D30" s="197"/>
    </row>
    <row r="31" s="235" customFormat="1" ht="15" customHeight="1" thickTop="1"/>
    <row r="32" s="235" customFormat="1" ht="13.5">
      <c r="B32" s="236"/>
    </row>
    <row r="33" s="235" customFormat="1" ht="12.75"/>
    <row r="34" s="235" customFormat="1" ht="12.75"/>
    <row r="35" spans="1:3" ht="13.5">
      <c r="A35" s="190"/>
      <c r="B35" s="191" t="s">
        <v>126</v>
      </c>
      <c r="C35" s="190"/>
    </row>
    <row r="36" spans="1:3" ht="12.75">
      <c r="A36" s="190"/>
      <c r="B36" s="190" t="s">
        <v>127</v>
      </c>
      <c r="C36" s="190"/>
    </row>
    <row r="37" spans="1:3" ht="12.75">
      <c r="A37" s="190"/>
      <c r="B37" s="190"/>
      <c r="C37" s="190"/>
    </row>
    <row r="38" spans="1:3" ht="13.5">
      <c r="A38" s="190"/>
      <c r="B38" s="191" t="s">
        <v>128</v>
      </c>
      <c r="C38" s="190"/>
    </row>
    <row r="39" spans="1:3" ht="12.75">
      <c r="A39" s="190"/>
      <c r="B39" s="190" t="s">
        <v>129</v>
      </c>
      <c r="C39" s="190"/>
    </row>
    <row r="40" spans="1:3" ht="12.75">
      <c r="A40" s="190"/>
      <c r="B40" s="190"/>
      <c r="C40" s="190"/>
    </row>
    <row r="41" spans="1:3" ht="15">
      <c r="A41" s="190"/>
      <c r="B41" s="192" t="s">
        <v>99</v>
      </c>
      <c r="C41" s="190"/>
    </row>
    <row r="42" spans="1:3" ht="13.5">
      <c r="A42" s="190"/>
      <c r="B42" s="191" t="s">
        <v>130</v>
      </c>
      <c r="C42" s="190"/>
    </row>
    <row r="43" spans="1:3" ht="13.5">
      <c r="A43" s="190"/>
      <c r="B43" s="193" t="s">
        <v>100</v>
      </c>
      <c r="C43" s="190"/>
    </row>
    <row r="44" spans="1:3" ht="12.75">
      <c r="A44" s="190"/>
      <c r="B44" s="194" t="s">
        <v>101</v>
      </c>
      <c r="C44" s="190"/>
    </row>
    <row r="45" spans="1:3" ht="12.75">
      <c r="A45" s="190"/>
      <c r="B45" s="190"/>
      <c r="C45" s="190"/>
    </row>
    <row r="46" spans="1:3" ht="12.75">
      <c r="A46" s="190"/>
      <c r="B46" s="190"/>
      <c r="C46" s="190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5"/>
  <sheetViews>
    <sheetView showGridLines="0" zoomScale="88" zoomScaleNormal="88" zoomScalePageLayoutView="0" workbookViewId="0" topLeftCell="A1">
      <selection activeCell="A41" sqref="A41:Q42"/>
    </sheetView>
  </sheetViews>
  <sheetFormatPr defaultColWidth="9.140625" defaultRowHeight="15"/>
  <cols>
    <col min="1" max="1" width="15.8515625" style="106" customWidth="1"/>
    <col min="2" max="2" width="9.8515625" style="106" customWidth="1"/>
    <col min="3" max="3" width="12.00390625" style="106" customWidth="1"/>
    <col min="4" max="4" width="9.140625" style="106" bestFit="1" customWidth="1"/>
    <col min="5" max="5" width="9.7109375" style="106" bestFit="1" customWidth="1"/>
    <col min="6" max="6" width="9.7109375" style="106" customWidth="1"/>
    <col min="7" max="7" width="11.7109375" style="106" customWidth="1"/>
    <col min="8" max="8" width="9.140625" style="106" bestFit="1" customWidth="1"/>
    <col min="9" max="9" width="9.7109375" style="106" bestFit="1" customWidth="1"/>
    <col min="10" max="10" width="10.421875" style="106" customWidth="1"/>
    <col min="11" max="11" width="12.00390625" style="106" customWidth="1"/>
    <col min="12" max="12" width="9.421875" style="106" bestFit="1" customWidth="1"/>
    <col min="13" max="13" width="9.7109375" style="106" bestFit="1" customWidth="1"/>
    <col min="14" max="14" width="9.7109375" style="106" customWidth="1"/>
    <col min="15" max="15" width="11.57421875" style="106" customWidth="1"/>
    <col min="16" max="16" width="9.421875" style="106" bestFit="1" customWidth="1"/>
    <col min="17" max="17" width="10.28125" style="106" customWidth="1"/>
    <col min="18" max="16384" width="9.140625" style="106" customWidth="1"/>
  </cols>
  <sheetData>
    <row r="1" spans="16:17" ht="16.5">
      <c r="P1" s="609" t="s">
        <v>26</v>
      </c>
      <c r="Q1" s="609"/>
    </row>
    <row r="2" ht="3.75" customHeight="1" thickBot="1"/>
    <row r="3" spans="1:17" ht="24" customHeight="1" thickTop="1">
      <c r="A3" s="672" t="s">
        <v>46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4"/>
    </row>
    <row r="4" spans="1:17" ht="23.25" customHeight="1" thickBot="1">
      <c r="A4" s="664" t="s">
        <v>35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6"/>
    </row>
    <row r="5" spans="1:17" s="110" customFormat="1" ht="20.25" customHeight="1" thickBot="1">
      <c r="A5" s="680" t="s">
        <v>131</v>
      </c>
      <c r="B5" s="675" t="s">
        <v>33</v>
      </c>
      <c r="C5" s="676"/>
      <c r="D5" s="676"/>
      <c r="E5" s="676"/>
      <c r="F5" s="677"/>
      <c r="G5" s="677"/>
      <c r="H5" s="677"/>
      <c r="I5" s="678"/>
      <c r="J5" s="676" t="s">
        <v>32</v>
      </c>
      <c r="K5" s="676"/>
      <c r="L5" s="676"/>
      <c r="M5" s="676"/>
      <c r="N5" s="676"/>
      <c r="O5" s="676"/>
      <c r="P5" s="676"/>
      <c r="Q5" s="679"/>
    </row>
    <row r="6" spans="1:17" s="232" customFormat="1" ht="28.5" customHeight="1" thickBot="1">
      <c r="A6" s="681"/>
      <c r="B6" s="597" t="s">
        <v>155</v>
      </c>
      <c r="C6" s="607"/>
      <c r="D6" s="608"/>
      <c r="E6" s="603" t="s">
        <v>31</v>
      </c>
      <c r="F6" s="597" t="s">
        <v>156</v>
      </c>
      <c r="G6" s="607"/>
      <c r="H6" s="608"/>
      <c r="I6" s="605" t="s">
        <v>30</v>
      </c>
      <c r="J6" s="597" t="s">
        <v>157</v>
      </c>
      <c r="K6" s="607"/>
      <c r="L6" s="608"/>
      <c r="M6" s="603" t="s">
        <v>31</v>
      </c>
      <c r="N6" s="597" t="s">
        <v>158</v>
      </c>
      <c r="O6" s="607"/>
      <c r="P6" s="608"/>
      <c r="Q6" s="603" t="s">
        <v>30</v>
      </c>
    </row>
    <row r="7" spans="1:17" s="109" customFormat="1" ht="22.5" customHeight="1" thickBot="1">
      <c r="A7" s="682"/>
      <c r="B7" s="77" t="s">
        <v>20</v>
      </c>
      <c r="C7" s="74" t="s">
        <v>19</v>
      </c>
      <c r="D7" s="74" t="s">
        <v>15</v>
      </c>
      <c r="E7" s="604"/>
      <c r="F7" s="77" t="s">
        <v>20</v>
      </c>
      <c r="G7" s="75" t="s">
        <v>19</v>
      </c>
      <c r="H7" s="74" t="s">
        <v>15</v>
      </c>
      <c r="I7" s="606"/>
      <c r="J7" s="77" t="s">
        <v>20</v>
      </c>
      <c r="K7" s="74" t="s">
        <v>19</v>
      </c>
      <c r="L7" s="75" t="s">
        <v>15</v>
      </c>
      <c r="M7" s="604"/>
      <c r="N7" s="76" t="s">
        <v>20</v>
      </c>
      <c r="O7" s="75" t="s">
        <v>19</v>
      </c>
      <c r="P7" s="74" t="s">
        <v>15</v>
      </c>
      <c r="Q7" s="604"/>
    </row>
    <row r="8" spans="1:17" s="108" customFormat="1" ht="18" customHeight="1" thickBot="1">
      <c r="A8" s="366" t="s">
        <v>44</v>
      </c>
      <c r="B8" s="367">
        <f>SUM(B9:B42)</f>
        <v>12064.926</v>
      </c>
      <c r="C8" s="368">
        <f>SUM(C9:C42)</f>
        <v>1879.7159999999994</v>
      </c>
      <c r="D8" s="368">
        <f aca="true" t="shared" si="0" ref="D8:D13">C8+B8</f>
        <v>13944.642</v>
      </c>
      <c r="E8" s="391">
        <f aca="true" t="shared" si="1" ref="E8:E13">D8/$D$8</f>
        <v>1</v>
      </c>
      <c r="F8" s="368">
        <f>SUM(F9:F42)</f>
        <v>11694.565</v>
      </c>
      <c r="G8" s="368">
        <f>SUM(G9:G42)</f>
        <v>1441.2979999999993</v>
      </c>
      <c r="H8" s="368">
        <f aca="true" t="shared" si="2" ref="H8:H13">G8+F8</f>
        <v>13135.863</v>
      </c>
      <c r="I8" s="392">
        <f aca="true" t="shared" si="3" ref="I8:I13">(D8/H8-1)</f>
        <v>0.06157029804589165</v>
      </c>
      <c r="J8" s="369">
        <f>SUM(J9:J42)</f>
        <v>47638.467000000004</v>
      </c>
      <c r="K8" s="368">
        <f>SUM(K9:K42)</f>
        <v>8220.418999999994</v>
      </c>
      <c r="L8" s="368">
        <f aca="true" t="shared" si="4" ref="L8:L13">K8+J8</f>
        <v>55858.886</v>
      </c>
      <c r="M8" s="391">
        <f aca="true" t="shared" si="5" ref="M8:M13">(L8/$L$8)</f>
        <v>1</v>
      </c>
      <c r="N8" s="368">
        <f>SUM(N9:N42)</f>
        <v>47815.161000000015</v>
      </c>
      <c r="O8" s="368">
        <f>SUM(O9:O42)</f>
        <v>8092.288000000001</v>
      </c>
      <c r="P8" s="368">
        <f aca="true" t="shared" si="6" ref="P8:P13">O8+N8</f>
        <v>55907.449000000015</v>
      </c>
      <c r="Q8" s="393">
        <f aca="true" t="shared" si="7" ref="Q8:Q13">(L8/P8-1)</f>
        <v>-0.000868632013598325</v>
      </c>
    </row>
    <row r="9" spans="1:17" s="107" customFormat="1" ht="18" customHeight="1" thickTop="1">
      <c r="A9" s="370" t="s">
        <v>225</v>
      </c>
      <c r="B9" s="371">
        <v>2233.983</v>
      </c>
      <c r="C9" s="372">
        <v>81.198</v>
      </c>
      <c r="D9" s="372">
        <f t="shared" si="0"/>
        <v>2315.181</v>
      </c>
      <c r="E9" s="373">
        <f t="shared" si="1"/>
        <v>0.1660265641814254</v>
      </c>
      <c r="F9" s="374">
        <v>1880.2149999999997</v>
      </c>
      <c r="G9" s="372">
        <v>112.08000000000001</v>
      </c>
      <c r="H9" s="372">
        <f t="shared" si="2"/>
        <v>1992.2949999999996</v>
      </c>
      <c r="I9" s="375">
        <f t="shared" si="3"/>
        <v>0.16206736452182047</v>
      </c>
      <c r="J9" s="374">
        <v>8280.032</v>
      </c>
      <c r="K9" s="372">
        <v>768.6520000000002</v>
      </c>
      <c r="L9" s="372">
        <f t="shared" si="4"/>
        <v>9048.684</v>
      </c>
      <c r="M9" s="375">
        <f t="shared" si="5"/>
        <v>0.16199184495014812</v>
      </c>
      <c r="N9" s="374">
        <v>7976.057999999998</v>
      </c>
      <c r="O9" s="372">
        <v>1052.025</v>
      </c>
      <c r="P9" s="372">
        <f t="shared" si="6"/>
        <v>9028.082999999999</v>
      </c>
      <c r="Q9" s="376">
        <f t="shared" si="7"/>
        <v>0.0022818797744770247</v>
      </c>
    </row>
    <row r="10" spans="1:17" s="107" customFormat="1" ht="18" customHeight="1">
      <c r="A10" s="377" t="s">
        <v>227</v>
      </c>
      <c r="B10" s="378">
        <v>1668.01</v>
      </c>
      <c r="C10" s="379">
        <v>259.769</v>
      </c>
      <c r="D10" s="379">
        <f t="shared" si="0"/>
        <v>1927.779</v>
      </c>
      <c r="E10" s="380">
        <f t="shared" si="1"/>
        <v>0.13824514103696603</v>
      </c>
      <c r="F10" s="381">
        <v>1437.1979999999999</v>
      </c>
      <c r="G10" s="379">
        <v>5.013</v>
      </c>
      <c r="H10" s="379">
        <f t="shared" si="2"/>
        <v>1442.2109999999998</v>
      </c>
      <c r="I10" s="382">
        <f t="shared" si="3"/>
        <v>0.3366830512317547</v>
      </c>
      <c r="J10" s="381">
        <v>6455.915</v>
      </c>
      <c r="K10" s="379">
        <v>1239.773</v>
      </c>
      <c r="L10" s="379">
        <f t="shared" si="4"/>
        <v>7695.688</v>
      </c>
      <c r="M10" s="382">
        <f t="shared" si="5"/>
        <v>0.13777016605737538</v>
      </c>
      <c r="N10" s="381">
        <v>5816.024000000001</v>
      </c>
      <c r="O10" s="379">
        <v>555.1079999999998</v>
      </c>
      <c r="P10" s="379">
        <f t="shared" si="6"/>
        <v>6371.132000000001</v>
      </c>
      <c r="Q10" s="383">
        <f t="shared" si="7"/>
        <v>0.20789963227884756</v>
      </c>
    </row>
    <row r="11" spans="1:17" s="107" customFormat="1" ht="18" customHeight="1">
      <c r="A11" s="377" t="s">
        <v>228</v>
      </c>
      <c r="B11" s="378">
        <v>1799.281</v>
      </c>
      <c r="C11" s="379">
        <v>42.165</v>
      </c>
      <c r="D11" s="379">
        <f t="shared" si="0"/>
        <v>1841.446</v>
      </c>
      <c r="E11" s="380">
        <f t="shared" si="1"/>
        <v>0.13205401759328061</v>
      </c>
      <c r="F11" s="381">
        <v>1661.1019999999999</v>
      </c>
      <c r="G11" s="379">
        <v>5.273</v>
      </c>
      <c r="H11" s="379">
        <f t="shared" si="2"/>
        <v>1666.3749999999998</v>
      </c>
      <c r="I11" s="382">
        <f t="shared" si="3"/>
        <v>0.10506098567249289</v>
      </c>
      <c r="J11" s="381">
        <v>7116.443</v>
      </c>
      <c r="K11" s="379">
        <v>66.547</v>
      </c>
      <c r="L11" s="379">
        <f t="shared" si="4"/>
        <v>7182.99</v>
      </c>
      <c r="M11" s="382">
        <f t="shared" si="5"/>
        <v>0.12859171591785773</v>
      </c>
      <c r="N11" s="381">
        <v>6832.375000000002</v>
      </c>
      <c r="O11" s="379">
        <v>76.582</v>
      </c>
      <c r="P11" s="379">
        <f t="shared" si="6"/>
        <v>6908.957000000002</v>
      </c>
      <c r="Q11" s="383">
        <f t="shared" si="7"/>
        <v>0.03966343979272091</v>
      </c>
    </row>
    <row r="12" spans="1:17" s="107" customFormat="1" ht="18" customHeight="1">
      <c r="A12" s="377" t="s">
        <v>252</v>
      </c>
      <c r="B12" s="378">
        <v>654.383</v>
      </c>
      <c r="C12" s="379">
        <v>429.369</v>
      </c>
      <c r="D12" s="379">
        <f t="shared" si="0"/>
        <v>1083.752</v>
      </c>
      <c r="E12" s="380">
        <f t="shared" si="1"/>
        <v>0.07771816587331536</v>
      </c>
      <c r="F12" s="381">
        <v>1132.966</v>
      </c>
      <c r="G12" s="379">
        <v>191.821</v>
      </c>
      <c r="H12" s="379">
        <f t="shared" si="2"/>
        <v>1324.7869999999998</v>
      </c>
      <c r="I12" s="382">
        <f t="shared" si="3"/>
        <v>-0.18194245565513545</v>
      </c>
      <c r="J12" s="381">
        <v>3517.013</v>
      </c>
      <c r="K12" s="379">
        <v>1612.466</v>
      </c>
      <c r="L12" s="379">
        <f t="shared" si="4"/>
        <v>5129.478999999999</v>
      </c>
      <c r="M12" s="382">
        <f t="shared" si="5"/>
        <v>0.0918292391294735</v>
      </c>
      <c r="N12" s="381">
        <v>4431.525000000001</v>
      </c>
      <c r="O12" s="379">
        <v>1572.25</v>
      </c>
      <c r="P12" s="379">
        <f t="shared" si="6"/>
        <v>6003.775000000001</v>
      </c>
      <c r="Q12" s="383">
        <f t="shared" si="7"/>
        <v>-0.1456243779955113</v>
      </c>
    </row>
    <row r="13" spans="1:17" s="107" customFormat="1" ht="18" customHeight="1">
      <c r="A13" s="377" t="s">
        <v>232</v>
      </c>
      <c r="B13" s="378">
        <v>820.007</v>
      </c>
      <c r="C13" s="379">
        <v>137.30100000000002</v>
      </c>
      <c r="D13" s="379">
        <f t="shared" si="0"/>
        <v>957.308</v>
      </c>
      <c r="E13" s="380">
        <f t="shared" si="1"/>
        <v>0.06865059712540487</v>
      </c>
      <c r="F13" s="381">
        <v>812.062</v>
      </c>
      <c r="G13" s="379">
        <v>108.503</v>
      </c>
      <c r="H13" s="379">
        <f t="shared" si="2"/>
        <v>920.565</v>
      </c>
      <c r="I13" s="382">
        <f t="shared" si="3"/>
        <v>0.03991353136389053</v>
      </c>
      <c r="J13" s="381">
        <v>3603.341</v>
      </c>
      <c r="K13" s="379">
        <v>567.3589999999999</v>
      </c>
      <c r="L13" s="379">
        <f t="shared" si="4"/>
        <v>4170.7</v>
      </c>
      <c r="M13" s="382">
        <f t="shared" si="5"/>
        <v>0.07466493334650462</v>
      </c>
      <c r="N13" s="381">
        <v>3381.4480000000003</v>
      </c>
      <c r="O13" s="379">
        <v>600.689</v>
      </c>
      <c r="P13" s="379">
        <f t="shared" si="6"/>
        <v>3982.137</v>
      </c>
      <c r="Q13" s="383">
        <f t="shared" si="7"/>
        <v>0.047352213145855915</v>
      </c>
    </row>
    <row r="14" spans="1:17" s="107" customFormat="1" ht="18" customHeight="1">
      <c r="A14" s="377" t="s">
        <v>234</v>
      </c>
      <c r="B14" s="378">
        <v>612.703</v>
      </c>
      <c r="C14" s="379">
        <v>3.93</v>
      </c>
      <c r="D14" s="379">
        <f aca="true" t="shared" si="8" ref="D14:D36">C14+B14</f>
        <v>616.6329999999999</v>
      </c>
      <c r="E14" s="380">
        <f aca="true" t="shared" si="9" ref="E14:E36">D14/$D$8</f>
        <v>0.04422006674678346</v>
      </c>
      <c r="F14" s="381">
        <v>437.88199999999995</v>
      </c>
      <c r="G14" s="379"/>
      <c r="H14" s="379">
        <f aca="true" t="shared" si="10" ref="H14:H36">G14+F14</f>
        <v>437.88199999999995</v>
      </c>
      <c r="I14" s="382">
        <f aca="true" t="shared" si="11" ref="I14:I36">(D14/H14-1)</f>
        <v>0.408217282281528</v>
      </c>
      <c r="J14" s="381">
        <v>2091.284</v>
      </c>
      <c r="K14" s="379">
        <v>6.547999999999999</v>
      </c>
      <c r="L14" s="379">
        <f aca="true" t="shared" si="12" ref="L14:L36">K14+J14</f>
        <v>2097.832</v>
      </c>
      <c r="M14" s="382">
        <f aca="true" t="shared" si="13" ref="M14:M36">(L14/$L$8)</f>
        <v>0.03755592261542774</v>
      </c>
      <c r="N14" s="381">
        <v>1497.078</v>
      </c>
      <c r="O14" s="379">
        <v>3.0940000000000003</v>
      </c>
      <c r="P14" s="379">
        <f aca="true" t="shared" si="14" ref="P14:P36">O14+N14</f>
        <v>1500.172</v>
      </c>
      <c r="Q14" s="383">
        <f aca="true" t="shared" si="15" ref="Q14:Q36">(L14/P14-1)</f>
        <v>0.3983943174515987</v>
      </c>
    </row>
    <row r="15" spans="1:17" s="107" customFormat="1" ht="18" customHeight="1">
      <c r="A15" s="377" t="s">
        <v>226</v>
      </c>
      <c r="B15" s="378">
        <v>547.053</v>
      </c>
      <c r="C15" s="379">
        <v>33.967</v>
      </c>
      <c r="D15" s="379">
        <f t="shared" si="8"/>
        <v>581.02</v>
      </c>
      <c r="E15" s="380">
        <f t="shared" si="9"/>
        <v>0.04166618260977944</v>
      </c>
      <c r="F15" s="381">
        <v>549.033</v>
      </c>
      <c r="G15" s="379">
        <v>60.05</v>
      </c>
      <c r="H15" s="379">
        <f t="shared" si="10"/>
        <v>609.083</v>
      </c>
      <c r="I15" s="382">
        <f t="shared" si="11"/>
        <v>-0.04607418036622268</v>
      </c>
      <c r="J15" s="381">
        <v>2161.708</v>
      </c>
      <c r="K15" s="379">
        <v>276.84900000000005</v>
      </c>
      <c r="L15" s="379">
        <f t="shared" si="12"/>
        <v>2438.5570000000002</v>
      </c>
      <c r="M15" s="382">
        <f t="shared" si="13"/>
        <v>0.04365566832106176</v>
      </c>
      <c r="N15" s="381">
        <v>2348.2949999999996</v>
      </c>
      <c r="O15" s="379">
        <v>238.59900000000002</v>
      </c>
      <c r="P15" s="379">
        <f t="shared" si="14"/>
        <v>2586.894</v>
      </c>
      <c r="Q15" s="383">
        <f t="shared" si="15"/>
        <v>-0.05734173878017401</v>
      </c>
    </row>
    <row r="16" spans="1:17" s="107" customFormat="1" ht="18" customHeight="1">
      <c r="A16" s="377" t="s">
        <v>231</v>
      </c>
      <c r="B16" s="378">
        <v>424.512</v>
      </c>
      <c r="C16" s="379">
        <v>4.506</v>
      </c>
      <c r="D16" s="379">
        <f aca="true" t="shared" si="16" ref="D16:D24">C16+B16</f>
        <v>429.01800000000003</v>
      </c>
      <c r="E16" s="380">
        <f aca="true" t="shared" si="17" ref="E16:E24">D16/$D$8</f>
        <v>0.030765795206502973</v>
      </c>
      <c r="F16" s="381">
        <v>366.952</v>
      </c>
      <c r="G16" s="379">
        <v>2.195</v>
      </c>
      <c r="H16" s="379">
        <f aca="true" t="shared" si="18" ref="H16:H24">G16+F16</f>
        <v>369.147</v>
      </c>
      <c r="I16" s="382">
        <f aca="true" t="shared" si="19" ref="I16:I24">(D16/H16-1)</f>
        <v>0.16218742127120112</v>
      </c>
      <c r="J16" s="381">
        <v>1575.6070000000004</v>
      </c>
      <c r="K16" s="379">
        <v>8.039</v>
      </c>
      <c r="L16" s="379">
        <f aca="true" t="shared" si="20" ref="L16:L24">K16+J16</f>
        <v>1583.6460000000004</v>
      </c>
      <c r="M16" s="382">
        <f aca="true" t="shared" si="21" ref="M16:M24">(L16/$L$8)</f>
        <v>0.028350833921034522</v>
      </c>
      <c r="N16" s="381">
        <v>1422.1169999999997</v>
      </c>
      <c r="O16" s="379">
        <v>5.711</v>
      </c>
      <c r="P16" s="379">
        <f aca="true" t="shared" si="22" ref="P16:P24">O16+N16</f>
        <v>1427.8279999999997</v>
      </c>
      <c r="Q16" s="383">
        <f aca="true" t="shared" si="23" ref="Q16:Q24">(L16/P16-1)</f>
        <v>0.10912939093504304</v>
      </c>
    </row>
    <row r="17" spans="1:17" s="107" customFormat="1" ht="18" customHeight="1">
      <c r="A17" s="377" t="s">
        <v>230</v>
      </c>
      <c r="B17" s="378">
        <v>288.654</v>
      </c>
      <c r="C17" s="379">
        <v>6.369000000000001</v>
      </c>
      <c r="D17" s="379">
        <f t="shared" si="16"/>
        <v>295.023</v>
      </c>
      <c r="E17" s="380">
        <f t="shared" si="17"/>
        <v>0.02115672815408241</v>
      </c>
      <c r="F17" s="381">
        <v>366.154</v>
      </c>
      <c r="G17" s="379">
        <v>0.7879999999999999</v>
      </c>
      <c r="H17" s="379">
        <f t="shared" si="18"/>
        <v>366.942</v>
      </c>
      <c r="I17" s="382">
        <f t="shared" si="19"/>
        <v>-0.19599555243062927</v>
      </c>
      <c r="J17" s="381">
        <v>1107.6360000000002</v>
      </c>
      <c r="K17" s="379">
        <v>7.8100000000000005</v>
      </c>
      <c r="L17" s="379">
        <f t="shared" si="20"/>
        <v>1115.4460000000001</v>
      </c>
      <c r="M17" s="382">
        <f t="shared" si="21"/>
        <v>0.019968998307628265</v>
      </c>
      <c r="N17" s="381">
        <v>1344.3449999999998</v>
      </c>
      <c r="O17" s="379">
        <v>2.1879999999999997</v>
      </c>
      <c r="P17" s="379">
        <f t="shared" si="22"/>
        <v>1346.533</v>
      </c>
      <c r="Q17" s="383">
        <f t="shared" si="23"/>
        <v>-0.17161629161706382</v>
      </c>
    </row>
    <row r="18" spans="1:17" s="107" customFormat="1" ht="18" customHeight="1">
      <c r="A18" s="377" t="s">
        <v>241</v>
      </c>
      <c r="B18" s="378">
        <v>253.81199999999998</v>
      </c>
      <c r="C18" s="379">
        <v>0</v>
      </c>
      <c r="D18" s="379">
        <f t="shared" si="16"/>
        <v>253.81199999999998</v>
      </c>
      <c r="E18" s="380">
        <f t="shared" si="17"/>
        <v>0.01820139950527235</v>
      </c>
      <c r="F18" s="381">
        <v>226.94199999999998</v>
      </c>
      <c r="G18" s="379">
        <v>25.387</v>
      </c>
      <c r="H18" s="379">
        <f t="shared" si="18"/>
        <v>252.32899999999998</v>
      </c>
      <c r="I18" s="382">
        <f t="shared" si="19"/>
        <v>0.005877247561715038</v>
      </c>
      <c r="J18" s="381">
        <v>669.8609999999999</v>
      </c>
      <c r="K18" s="379">
        <v>15.99</v>
      </c>
      <c r="L18" s="379">
        <f t="shared" si="20"/>
        <v>685.8509999999999</v>
      </c>
      <c r="M18" s="382">
        <f t="shared" si="21"/>
        <v>0.012278279233853677</v>
      </c>
      <c r="N18" s="381">
        <v>852.6219999999998</v>
      </c>
      <c r="O18" s="379">
        <v>110.406</v>
      </c>
      <c r="P18" s="379">
        <f t="shared" si="22"/>
        <v>963.0279999999998</v>
      </c>
      <c r="Q18" s="383">
        <f t="shared" si="23"/>
        <v>-0.2878182150467068</v>
      </c>
    </row>
    <row r="19" spans="1:17" s="107" customFormat="1" ht="18" customHeight="1">
      <c r="A19" s="377" t="s">
        <v>229</v>
      </c>
      <c r="B19" s="378">
        <v>243.462</v>
      </c>
      <c r="C19" s="379">
        <v>3.103</v>
      </c>
      <c r="D19" s="379">
        <f t="shared" si="16"/>
        <v>246.565</v>
      </c>
      <c r="E19" s="380">
        <f t="shared" si="17"/>
        <v>0.017681701688720297</v>
      </c>
      <c r="F19" s="381">
        <v>230.17200000000003</v>
      </c>
      <c r="G19" s="379">
        <v>0.05</v>
      </c>
      <c r="H19" s="379">
        <f t="shared" si="18"/>
        <v>230.22200000000004</v>
      </c>
      <c r="I19" s="382">
        <f t="shared" si="19"/>
        <v>0.07098800288417251</v>
      </c>
      <c r="J19" s="381">
        <v>870.3870000000001</v>
      </c>
      <c r="K19" s="379">
        <v>4.465</v>
      </c>
      <c r="L19" s="379">
        <f t="shared" si="20"/>
        <v>874.8520000000001</v>
      </c>
      <c r="M19" s="382">
        <f t="shared" si="21"/>
        <v>0.015661823259418388</v>
      </c>
      <c r="N19" s="381">
        <v>881.768</v>
      </c>
      <c r="O19" s="379">
        <v>1.8310000000000002</v>
      </c>
      <c r="P19" s="379">
        <f t="shared" si="22"/>
        <v>883.599</v>
      </c>
      <c r="Q19" s="383">
        <f t="shared" si="23"/>
        <v>-0.009899286893715331</v>
      </c>
    </row>
    <row r="20" spans="1:17" s="107" customFormat="1" ht="18" customHeight="1">
      <c r="A20" s="377" t="s">
        <v>246</v>
      </c>
      <c r="B20" s="378">
        <v>188.24699999999999</v>
      </c>
      <c r="C20" s="379">
        <v>1.44</v>
      </c>
      <c r="D20" s="379">
        <f t="shared" si="16"/>
        <v>189.68699999999998</v>
      </c>
      <c r="E20" s="380">
        <f t="shared" si="17"/>
        <v>0.013602859076625989</v>
      </c>
      <c r="F20" s="381">
        <v>162.302</v>
      </c>
      <c r="G20" s="379"/>
      <c r="H20" s="379">
        <f t="shared" si="18"/>
        <v>162.302</v>
      </c>
      <c r="I20" s="382">
        <f t="shared" si="19"/>
        <v>0.16872866631341576</v>
      </c>
      <c r="J20" s="381">
        <v>675.7199999999999</v>
      </c>
      <c r="K20" s="379">
        <v>1.56</v>
      </c>
      <c r="L20" s="379">
        <f t="shared" si="20"/>
        <v>677.2799999999999</v>
      </c>
      <c r="M20" s="382">
        <f t="shared" si="21"/>
        <v>0.012124839009499757</v>
      </c>
      <c r="N20" s="381">
        <v>617.113</v>
      </c>
      <c r="O20" s="379">
        <v>2.531</v>
      </c>
      <c r="P20" s="379">
        <f t="shared" si="22"/>
        <v>619.644</v>
      </c>
      <c r="Q20" s="383">
        <f t="shared" si="23"/>
        <v>0.09301469876251511</v>
      </c>
    </row>
    <row r="21" spans="1:17" s="107" customFormat="1" ht="18" customHeight="1">
      <c r="A21" s="377" t="s">
        <v>235</v>
      </c>
      <c r="B21" s="378">
        <v>164.847</v>
      </c>
      <c r="C21" s="379">
        <v>0.642</v>
      </c>
      <c r="D21" s="379">
        <f t="shared" si="16"/>
        <v>165.489</v>
      </c>
      <c r="E21" s="380">
        <f t="shared" si="17"/>
        <v>0.011867568920019604</v>
      </c>
      <c r="F21" s="381">
        <v>145.808</v>
      </c>
      <c r="G21" s="379">
        <v>0.1</v>
      </c>
      <c r="H21" s="379">
        <f t="shared" si="18"/>
        <v>145.908</v>
      </c>
      <c r="I21" s="382">
        <f t="shared" si="19"/>
        <v>0.13420100337198804</v>
      </c>
      <c r="J21" s="381">
        <v>659.261</v>
      </c>
      <c r="K21" s="379">
        <v>1.609</v>
      </c>
      <c r="L21" s="379">
        <f t="shared" si="20"/>
        <v>660.87</v>
      </c>
      <c r="M21" s="382">
        <f t="shared" si="21"/>
        <v>0.011831063011174266</v>
      </c>
      <c r="N21" s="381">
        <v>634.581</v>
      </c>
      <c r="O21" s="379">
        <v>0.15000000000000002</v>
      </c>
      <c r="P21" s="379">
        <f t="shared" si="22"/>
        <v>634.731</v>
      </c>
      <c r="Q21" s="383">
        <f t="shared" si="23"/>
        <v>0.041181224802317784</v>
      </c>
    </row>
    <row r="22" spans="1:17" s="107" customFormat="1" ht="18" customHeight="1">
      <c r="A22" s="377" t="s">
        <v>237</v>
      </c>
      <c r="B22" s="378">
        <v>164.02100000000002</v>
      </c>
      <c r="C22" s="379">
        <v>0</v>
      </c>
      <c r="D22" s="379">
        <f t="shared" si="16"/>
        <v>164.02100000000002</v>
      </c>
      <c r="E22" s="380">
        <f t="shared" si="17"/>
        <v>0.011762295511064395</v>
      </c>
      <c r="F22" s="381">
        <v>244.72199999999998</v>
      </c>
      <c r="G22" s="379">
        <v>0.2</v>
      </c>
      <c r="H22" s="379">
        <f t="shared" si="18"/>
        <v>244.92199999999997</v>
      </c>
      <c r="I22" s="382">
        <f t="shared" si="19"/>
        <v>-0.33031332424200344</v>
      </c>
      <c r="J22" s="381">
        <v>761.337</v>
      </c>
      <c r="K22" s="379">
        <v>0.095</v>
      </c>
      <c r="L22" s="379">
        <f t="shared" si="20"/>
        <v>761.432</v>
      </c>
      <c r="M22" s="382">
        <f t="shared" si="21"/>
        <v>0.013631349540339921</v>
      </c>
      <c r="N22" s="381">
        <v>947.87</v>
      </c>
      <c r="O22" s="379">
        <v>4.251</v>
      </c>
      <c r="P22" s="379">
        <f t="shared" si="22"/>
        <v>952.121</v>
      </c>
      <c r="Q22" s="383">
        <f t="shared" si="23"/>
        <v>-0.20027811591173805</v>
      </c>
    </row>
    <row r="23" spans="1:17" s="107" customFormat="1" ht="18" customHeight="1">
      <c r="A23" s="377" t="s">
        <v>236</v>
      </c>
      <c r="B23" s="378">
        <v>133.85000000000002</v>
      </c>
      <c r="C23" s="379">
        <v>2.4659999999999997</v>
      </c>
      <c r="D23" s="379">
        <f t="shared" si="16"/>
        <v>136.31600000000003</v>
      </c>
      <c r="E23" s="380">
        <f t="shared" si="17"/>
        <v>0.009775510909494847</v>
      </c>
      <c r="F23" s="381">
        <v>136.2</v>
      </c>
      <c r="G23" s="379">
        <v>0.16999999999999998</v>
      </c>
      <c r="H23" s="379">
        <f t="shared" si="18"/>
        <v>136.36999999999998</v>
      </c>
      <c r="I23" s="382">
        <f t="shared" si="19"/>
        <v>-0.00039598152086195437</v>
      </c>
      <c r="J23" s="381">
        <v>513.065</v>
      </c>
      <c r="K23" s="379">
        <v>2.692</v>
      </c>
      <c r="L23" s="379">
        <f t="shared" si="20"/>
        <v>515.7570000000001</v>
      </c>
      <c r="M23" s="382">
        <f t="shared" si="21"/>
        <v>0.009233213136402327</v>
      </c>
      <c r="N23" s="381">
        <v>503.829</v>
      </c>
      <c r="O23" s="379">
        <v>1.2730000000000004</v>
      </c>
      <c r="P23" s="379">
        <f t="shared" si="22"/>
        <v>505.10200000000003</v>
      </c>
      <c r="Q23" s="383">
        <f t="shared" si="23"/>
        <v>0.021094749179373817</v>
      </c>
    </row>
    <row r="24" spans="1:17" s="107" customFormat="1" ht="18" customHeight="1">
      <c r="A24" s="377" t="s">
        <v>240</v>
      </c>
      <c r="B24" s="378">
        <v>111.672</v>
      </c>
      <c r="C24" s="379">
        <v>0</v>
      </c>
      <c r="D24" s="379">
        <f t="shared" si="16"/>
        <v>111.672</v>
      </c>
      <c r="E24" s="380">
        <f t="shared" si="17"/>
        <v>0.008008237142265826</v>
      </c>
      <c r="F24" s="381">
        <v>195.459</v>
      </c>
      <c r="G24" s="379">
        <v>24.305</v>
      </c>
      <c r="H24" s="379">
        <f t="shared" si="18"/>
        <v>219.764</v>
      </c>
      <c r="I24" s="382">
        <f t="shared" si="19"/>
        <v>-0.4918548988915382</v>
      </c>
      <c r="J24" s="381">
        <v>289.009</v>
      </c>
      <c r="K24" s="379"/>
      <c r="L24" s="379">
        <f t="shared" si="20"/>
        <v>289.009</v>
      </c>
      <c r="M24" s="382">
        <f t="shared" si="21"/>
        <v>0.0051739127056705005</v>
      </c>
      <c r="N24" s="381">
        <v>562.318</v>
      </c>
      <c r="O24" s="379">
        <v>129.458</v>
      </c>
      <c r="P24" s="379">
        <f t="shared" si="22"/>
        <v>691.776</v>
      </c>
      <c r="Q24" s="383">
        <f t="shared" si="23"/>
        <v>-0.5822217018225553</v>
      </c>
    </row>
    <row r="25" spans="1:17" s="107" customFormat="1" ht="18" customHeight="1">
      <c r="A25" s="377" t="s">
        <v>260</v>
      </c>
      <c r="B25" s="378">
        <v>2.942</v>
      </c>
      <c r="C25" s="379">
        <v>96.58099999999999</v>
      </c>
      <c r="D25" s="379">
        <f>C25+B25</f>
        <v>99.523</v>
      </c>
      <c r="E25" s="380">
        <f>D25/$D$8</f>
        <v>0.007137006457390588</v>
      </c>
      <c r="F25" s="381">
        <v>25.283</v>
      </c>
      <c r="G25" s="379">
        <v>59.17</v>
      </c>
      <c r="H25" s="379">
        <f>G25+F25</f>
        <v>84.453</v>
      </c>
      <c r="I25" s="382">
        <f>(D25/H25-1)</f>
        <v>0.17844244727836767</v>
      </c>
      <c r="J25" s="381">
        <v>73.63699999999999</v>
      </c>
      <c r="K25" s="379">
        <v>259.627</v>
      </c>
      <c r="L25" s="379">
        <f>K25+J25</f>
        <v>333.264</v>
      </c>
      <c r="M25" s="382">
        <f>(L25/$L$8)</f>
        <v>0.00596617698390906</v>
      </c>
      <c r="N25" s="381">
        <v>177.714</v>
      </c>
      <c r="O25" s="379">
        <v>358.54300000000006</v>
      </c>
      <c r="P25" s="379">
        <f>O25+N25</f>
        <v>536.2570000000001</v>
      </c>
      <c r="Q25" s="383">
        <f>(L25/P25-1)</f>
        <v>-0.37853678366902443</v>
      </c>
    </row>
    <row r="26" spans="1:17" s="107" customFormat="1" ht="18" customHeight="1">
      <c r="A26" s="377" t="s">
        <v>251</v>
      </c>
      <c r="B26" s="378">
        <v>95.792</v>
      </c>
      <c r="C26" s="379">
        <v>0</v>
      </c>
      <c r="D26" s="379">
        <f>C26+B26</f>
        <v>95.792</v>
      </c>
      <c r="E26" s="380">
        <f>D26/$D$8</f>
        <v>0.006869448494984669</v>
      </c>
      <c r="F26" s="381">
        <v>102.463</v>
      </c>
      <c r="G26" s="379"/>
      <c r="H26" s="379">
        <f>G26+F26</f>
        <v>102.463</v>
      </c>
      <c r="I26" s="382">
        <f>(D26/H26-1)</f>
        <v>-0.06510642866205352</v>
      </c>
      <c r="J26" s="381">
        <v>145.981</v>
      </c>
      <c r="K26" s="379">
        <v>0.105</v>
      </c>
      <c r="L26" s="379">
        <f>K26+J26</f>
        <v>146.08599999999998</v>
      </c>
      <c r="M26" s="382">
        <f>(L26/$L$8)</f>
        <v>0.0026152687685178683</v>
      </c>
      <c r="N26" s="381">
        <v>434.222</v>
      </c>
      <c r="O26" s="379"/>
      <c r="P26" s="379">
        <f>O26+N26</f>
        <v>434.222</v>
      </c>
      <c r="Q26" s="383">
        <f>(L26/P26-1)</f>
        <v>-0.6635684051015379</v>
      </c>
    </row>
    <row r="27" spans="1:17" s="107" customFormat="1" ht="18" customHeight="1">
      <c r="A27" s="377" t="s">
        <v>242</v>
      </c>
      <c r="B27" s="378">
        <v>86.395</v>
      </c>
      <c r="C27" s="379">
        <v>0</v>
      </c>
      <c r="D27" s="379">
        <f t="shared" si="8"/>
        <v>86.395</v>
      </c>
      <c r="E27" s="380">
        <f t="shared" si="9"/>
        <v>0.006195569595834729</v>
      </c>
      <c r="F27" s="381">
        <v>132.721</v>
      </c>
      <c r="G27" s="379"/>
      <c r="H27" s="379">
        <f t="shared" si="10"/>
        <v>132.721</v>
      </c>
      <c r="I27" s="382">
        <f t="shared" si="11"/>
        <v>-0.3490480029535643</v>
      </c>
      <c r="J27" s="381">
        <v>297.31500000000005</v>
      </c>
      <c r="K27" s="379">
        <v>42.555</v>
      </c>
      <c r="L27" s="379">
        <f t="shared" si="12"/>
        <v>339.87000000000006</v>
      </c>
      <c r="M27" s="382">
        <f t="shared" si="13"/>
        <v>0.006084439277933328</v>
      </c>
      <c r="N27" s="381">
        <v>603.769</v>
      </c>
      <c r="O27" s="379">
        <v>0.025</v>
      </c>
      <c r="P27" s="379">
        <f t="shared" si="14"/>
        <v>603.794</v>
      </c>
      <c r="Q27" s="383">
        <f t="shared" si="15"/>
        <v>-0.4371093452402639</v>
      </c>
    </row>
    <row r="28" spans="1:17" s="107" customFormat="1" ht="18" customHeight="1">
      <c r="A28" s="377" t="s">
        <v>253</v>
      </c>
      <c r="B28" s="378">
        <v>82.293</v>
      </c>
      <c r="C28" s="379">
        <v>1.76</v>
      </c>
      <c r="D28" s="379">
        <f t="shared" si="8"/>
        <v>84.05300000000001</v>
      </c>
      <c r="E28" s="380">
        <f t="shared" si="9"/>
        <v>0.006027619784000193</v>
      </c>
      <c r="F28" s="381">
        <v>59.649</v>
      </c>
      <c r="G28" s="379">
        <v>1.052</v>
      </c>
      <c r="H28" s="379">
        <f t="shared" si="10"/>
        <v>60.701</v>
      </c>
      <c r="I28" s="382">
        <f t="shared" si="11"/>
        <v>0.38470535905504044</v>
      </c>
      <c r="J28" s="381">
        <v>302.804</v>
      </c>
      <c r="K28" s="379">
        <v>6.324999999999999</v>
      </c>
      <c r="L28" s="379">
        <f t="shared" si="12"/>
        <v>309.12899999999996</v>
      </c>
      <c r="M28" s="382">
        <f t="shared" si="13"/>
        <v>0.005534106068638747</v>
      </c>
      <c r="N28" s="381">
        <v>272.525</v>
      </c>
      <c r="O28" s="379">
        <v>1.67</v>
      </c>
      <c r="P28" s="379">
        <f t="shared" si="14"/>
        <v>274.195</v>
      </c>
      <c r="Q28" s="383">
        <f t="shared" si="15"/>
        <v>0.12740567844052575</v>
      </c>
    </row>
    <row r="29" spans="1:17" s="107" customFormat="1" ht="18" customHeight="1">
      <c r="A29" s="377" t="s">
        <v>243</v>
      </c>
      <c r="B29" s="378">
        <v>78.44999999999999</v>
      </c>
      <c r="C29" s="379">
        <v>0</v>
      </c>
      <c r="D29" s="379">
        <f t="shared" si="8"/>
        <v>78.44999999999999</v>
      </c>
      <c r="E29" s="380">
        <f t="shared" si="9"/>
        <v>0.005625816711536946</v>
      </c>
      <c r="F29" s="381">
        <v>45.102</v>
      </c>
      <c r="G29" s="379"/>
      <c r="H29" s="379">
        <f t="shared" si="10"/>
        <v>45.102</v>
      </c>
      <c r="I29" s="382">
        <f t="shared" si="11"/>
        <v>0.7393907143807368</v>
      </c>
      <c r="J29" s="381">
        <v>350.164</v>
      </c>
      <c r="K29" s="379"/>
      <c r="L29" s="379">
        <f t="shared" si="12"/>
        <v>350.164</v>
      </c>
      <c r="M29" s="382">
        <f t="shared" si="13"/>
        <v>0.006268725086998691</v>
      </c>
      <c r="N29" s="381">
        <v>147.112</v>
      </c>
      <c r="O29" s="379">
        <v>0.2</v>
      </c>
      <c r="P29" s="379">
        <f t="shared" si="14"/>
        <v>147.31199999999998</v>
      </c>
      <c r="Q29" s="383">
        <f t="shared" si="15"/>
        <v>1.377022917345498</v>
      </c>
    </row>
    <row r="30" spans="1:17" s="107" customFormat="1" ht="18" customHeight="1">
      <c r="A30" s="377" t="s">
        <v>239</v>
      </c>
      <c r="B30" s="378">
        <v>58.108999999999995</v>
      </c>
      <c r="C30" s="379">
        <v>0.1</v>
      </c>
      <c r="D30" s="379">
        <f t="shared" si="8"/>
        <v>58.208999999999996</v>
      </c>
      <c r="E30" s="380">
        <f t="shared" si="9"/>
        <v>0.004174291459042118</v>
      </c>
      <c r="F30" s="381">
        <v>50.885</v>
      </c>
      <c r="G30" s="379">
        <v>1.461</v>
      </c>
      <c r="H30" s="379">
        <f t="shared" si="10"/>
        <v>52.346</v>
      </c>
      <c r="I30" s="382">
        <f t="shared" si="11"/>
        <v>0.11200473770679698</v>
      </c>
      <c r="J30" s="381">
        <v>278.22</v>
      </c>
      <c r="K30" s="379">
        <v>0.36</v>
      </c>
      <c r="L30" s="379">
        <f t="shared" si="12"/>
        <v>278.58000000000004</v>
      </c>
      <c r="M30" s="382">
        <f t="shared" si="13"/>
        <v>0.004987210092231343</v>
      </c>
      <c r="N30" s="381">
        <v>240.67499999999998</v>
      </c>
      <c r="O30" s="379">
        <v>6.112</v>
      </c>
      <c r="P30" s="379">
        <f t="shared" si="14"/>
        <v>246.78699999999998</v>
      </c>
      <c r="Q30" s="383">
        <f t="shared" si="15"/>
        <v>0.1288276935170818</v>
      </c>
    </row>
    <row r="31" spans="1:17" s="107" customFormat="1" ht="18" customHeight="1">
      <c r="A31" s="377" t="s">
        <v>256</v>
      </c>
      <c r="B31" s="378">
        <v>40.827</v>
      </c>
      <c r="C31" s="379">
        <v>2.371</v>
      </c>
      <c r="D31" s="379">
        <f t="shared" si="8"/>
        <v>43.198</v>
      </c>
      <c r="E31" s="380">
        <f t="shared" si="9"/>
        <v>0.0030978206539830854</v>
      </c>
      <c r="F31" s="381">
        <v>41.833999999999996</v>
      </c>
      <c r="G31" s="379">
        <v>1.58</v>
      </c>
      <c r="H31" s="379">
        <f t="shared" si="10"/>
        <v>43.413999999999994</v>
      </c>
      <c r="I31" s="382">
        <f t="shared" si="11"/>
        <v>-0.004975353572580166</v>
      </c>
      <c r="J31" s="381">
        <v>159.37</v>
      </c>
      <c r="K31" s="379">
        <v>4.365</v>
      </c>
      <c r="L31" s="379">
        <f t="shared" si="12"/>
        <v>163.735</v>
      </c>
      <c r="M31" s="382">
        <f t="shared" si="13"/>
        <v>0.0029312256603183963</v>
      </c>
      <c r="N31" s="381">
        <v>156.939</v>
      </c>
      <c r="O31" s="379">
        <v>1.58</v>
      </c>
      <c r="P31" s="379">
        <f t="shared" si="14"/>
        <v>158.519</v>
      </c>
      <c r="Q31" s="383">
        <f t="shared" si="15"/>
        <v>0.03290457295339988</v>
      </c>
    </row>
    <row r="32" spans="1:17" s="107" customFormat="1" ht="18" customHeight="1">
      <c r="A32" s="377" t="s">
        <v>265</v>
      </c>
      <c r="B32" s="378">
        <v>26.680999999999997</v>
      </c>
      <c r="C32" s="379">
        <v>0.5</v>
      </c>
      <c r="D32" s="379">
        <f t="shared" si="8"/>
        <v>27.180999999999997</v>
      </c>
      <c r="E32" s="380">
        <f t="shared" si="9"/>
        <v>0.0019492074446945285</v>
      </c>
      <c r="F32" s="381">
        <v>31.038000000000004</v>
      </c>
      <c r="G32" s="379">
        <v>0.05</v>
      </c>
      <c r="H32" s="379">
        <f t="shared" si="10"/>
        <v>31.088000000000005</v>
      </c>
      <c r="I32" s="382">
        <f t="shared" si="11"/>
        <v>-0.12567550180133835</v>
      </c>
      <c r="J32" s="381">
        <v>106.048</v>
      </c>
      <c r="K32" s="379">
        <v>3.2400000000000007</v>
      </c>
      <c r="L32" s="379">
        <f t="shared" si="12"/>
        <v>109.288</v>
      </c>
      <c r="M32" s="382">
        <f t="shared" si="13"/>
        <v>0.001956501602985781</v>
      </c>
      <c r="N32" s="381">
        <v>107.064</v>
      </c>
      <c r="O32" s="379">
        <v>0.25</v>
      </c>
      <c r="P32" s="379">
        <f t="shared" si="14"/>
        <v>107.314</v>
      </c>
      <c r="Q32" s="383">
        <f t="shared" si="15"/>
        <v>0.01839461766405126</v>
      </c>
    </row>
    <row r="33" spans="1:17" s="107" customFormat="1" ht="18" customHeight="1">
      <c r="A33" s="377" t="s">
        <v>233</v>
      </c>
      <c r="B33" s="378">
        <v>24.016</v>
      </c>
      <c r="C33" s="379">
        <v>0</v>
      </c>
      <c r="D33" s="379">
        <f t="shared" si="8"/>
        <v>24.016</v>
      </c>
      <c r="E33" s="380">
        <f t="shared" si="9"/>
        <v>0.0017222385486841468</v>
      </c>
      <c r="F33" s="381">
        <v>41.300000000000004</v>
      </c>
      <c r="G33" s="379"/>
      <c r="H33" s="379">
        <f t="shared" si="10"/>
        <v>41.300000000000004</v>
      </c>
      <c r="I33" s="382">
        <f t="shared" si="11"/>
        <v>-0.41849878934624707</v>
      </c>
      <c r="J33" s="381">
        <v>171.516</v>
      </c>
      <c r="K33" s="379">
        <v>0.39999999999999997</v>
      </c>
      <c r="L33" s="379">
        <f t="shared" si="12"/>
        <v>171.916</v>
      </c>
      <c r="M33" s="382">
        <f t="shared" si="13"/>
        <v>0.0030776840053702466</v>
      </c>
      <c r="N33" s="381">
        <v>181.75799999999998</v>
      </c>
      <c r="O33" s="379">
        <v>0.375</v>
      </c>
      <c r="P33" s="379">
        <f t="shared" si="14"/>
        <v>182.13299999999998</v>
      </c>
      <c r="Q33" s="383">
        <f t="shared" si="15"/>
        <v>-0.05609636913683946</v>
      </c>
    </row>
    <row r="34" spans="1:17" s="107" customFormat="1" ht="18" customHeight="1">
      <c r="A34" s="377" t="s">
        <v>266</v>
      </c>
      <c r="B34" s="378">
        <v>1.21</v>
      </c>
      <c r="C34" s="379">
        <v>22.242</v>
      </c>
      <c r="D34" s="379">
        <f t="shared" si="8"/>
        <v>23.452</v>
      </c>
      <c r="E34" s="380">
        <f t="shared" si="9"/>
        <v>0.0016817929065514913</v>
      </c>
      <c r="F34" s="381">
        <v>9.315999999999999</v>
      </c>
      <c r="G34" s="379">
        <v>0.2</v>
      </c>
      <c r="H34" s="379">
        <f t="shared" si="10"/>
        <v>9.515999999999998</v>
      </c>
      <c r="I34" s="382">
        <f t="shared" si="11"/>
        <v>1.4644808743169406</v>
      </c>
      <c r="J34" s="381">
        <v>4.435</v>
      </c>
      <c r="K34" s="379">
        <v>70.354</v>
      </c>
      <c r="L34" s="379">
        <f t="shared" si="12"/>
        <v>74.789</v>
      </c>
      <c r="M34" s="382">
        <f t="shared" si="13"/>
        <v>0.001338891720826656</v>
      </c>
      <c r="N34" s="381">
        <v>42.58</v>
      </c>
      <c r="O34" s="379">
        <v>0.756</v>
      </c>
      <c r="P34" s="379">
        <f t="shared" si="14"/>
        <v>43.336</v>
      </c>
      <c r="Q34" s="383">
        <f t="shared" si="15"/>
        <v>0.7257937973047814</v>
      </c>
    </row>
    <row r="35" spans="1:17" s="107" customFormat="1" ht="18" customHeight="1">
      <c r="A35" s="377" t="s">
        <v>248</v>
      </c>
      <c r="B35" s="378">
        <v>19.929000000000002</v>
      </c>
      <c r="C35" s="379">
        <v>1.444</v>
      </c>
      <c r="D35" s="379">
        <f t="shared" si="8"/>
        <v>21.373</v>
      </c>
      <c r="E35" s="380">
        <f t="shared" si="9"/>
        <v>0.0015327033852859042</v>
      </c>
      <c r="F35" s="381">
        <v>19.451999999999998</v>
      </c>
      <c r="G35" s="379">
        <v>1.237</v>
      </c>
      <c r="H35" s="379">
        <f t="shared" si="10"/>
        <v>20.689</v>
      </c>
      <c r="I35" s="382">
        <f t="shared" si="11"/>
        <v>0.03306104693315293</v>
      </c>
      <c r="J35" s="381">
        <v>63.800000000000004</v>
      </c>
      <c r="K35" s="379">
        <v>3.761</v>
      </c>
      <c r="L35" s="379">
        <f t="shared" si="12"/>
        <v>67.561</v>
      </c>
      <c r="M35" s="382">
        <f t="shared" si="13"/>
        <v>0.0012094942244283212</v>
      </c>
      <c r="N35" s="381">
        <v>77.688</v>
      </c>
      <c r="O35" s="379">
        <v>3.9250000000000003</v>
      </c>
      <c r="P35" s="379">
        <f t="shared" si="14"/>
        <v>81.613</v>
      </c>
      <c r="Q35" s="383">
        <f t="shared" si="15"/>
        <v>-0.17217845196230985</v>
      </c>
    </row>
    <row r="36" spans="1:17" s="107" customFormat="1" ht="18" customHeight="1">
      <c r="A36" s="377" t="s">
        <v>272</v>
      </c>
      <c r="B36" s="378">
        <v>9.535</v>
      </c>
      <c r="C36" s="379">
        <v>9.96</v>
      </c>
      <c r="D36" s="379">
        <f t="shared" si="8"/>
        <v>19.495</v>
      </c>
      <c r="E36" s="380">
        <f t="shared" si="9"/>
        <v>0.0013980280024399336</v>
      </c>
      <c r="F36" s="381">
        <v>9.265</v>
      </c>
      <c r="G36" s="379">
        <v>23.123</v>
      </c>
      <c r="H36" s="379">
        <f t="shared" si="10"/>
        <v>32.388000000000005</v>
      </c>
      <c r="I36" s="382">
        <f t="shared" si="11"/>
        <v>-0.3980795356304805</v>
      </c>
      <c r="J36" s="381">
        <v>39.925999999999995</v>
      </c>
      <c r="K36" s="379">
        <v>116.79100000000001</v>
      </c>
      <c r="L36" s="379">
        <f t="shared" si="12"/>
        <v>156.717</v>
      </c>
      <c r="M36" s="382">
        <f t="shared" si="13"/>
        <v>0.0028055876373904057</v>
      </c>
      <c r="N36" s="381">
        <v>39.48500000000001</v>
      </c>
      <c r="O36" s="379">
        <v>94.26100000000001</v>
      </c>
      <c r="P36" s="379">
        <f t="shared" si="14"/>
        <v>133.746</v>
      </c>
      <c r="Q36" s="383">
        <f t="shared" si="15"/>
        <v>0.17175093086896065</v>
      </c>
    </row>
    <row r="37" spans="1:17" s="107" customFormat="1" ht="18" customHeight="1">
      <c r="A37" s="377" t="s">
        <v>244</v>
      </c>
      <c r="B37" s="378">
        <v>13.443000000000001</v>
      </c>
      <c r="C37" s="379">
        <v>0</v>
      </c>
      <c r="D37" s="379">
        <f aca="true" t="shared" si="24" ref="D37:D42">C37+B37</f>
        <v>13.443000000000001</v>
      </c>
      <c r="E37" s="380">
        <f aca="true" t="shared" si="25" ref="E37:E42">D37/$D$8</f>
        <v>0.0009640261829597348</v>
      </c>
      <c r="F37" s="381">
        <v>33.489</v>
      </c>
      <c r="G37" s="379"/>
      <c r="H37" s="379">
        <f aca="true" t="shared" si="26" ref="H37:H42">G37+F37</f>
        <v>33.489</v>
      </c>
      <c r="I37" s="382">
        <f aca="true" t="shared" si="27" ref="I37:I42">(D37/H37-1)</f>
        <v>-0.5985846098718981</v>
      </c>
      <c r="J37" s="381">
        <v>69.253</v>
      </c>
      <c r="K37" s="379"/>
      <c r="L37" s="379">
        <f aca="true" t="shared" si="28" ref="L37:L42">K37+J37</f>
        <v>69.253</v>
      </c>
      <c r="M37" s="382">
        <f aca="true" t="shared" si="29" ref="M37:M42">(L37/$L$8)</f>
        <v>0.0012397848392465256</v>
      </c>
      <c r="N37" s="381">
        <v>143.793</v>
      </c>
      <c r="O37" s="379"/>
      <c r="P37" s="379">
        <f aca="true" t="shared" si="30" ref="P37:P42">O37+N37</f>
        <v>143.793</v>
      </c>
      <c r="Q37" s="383">
        <f aca="true" t="shared" si="31" ref="Q37:Q42">(L37/P37-1)</f>
        <v>-0.5183840659837405</v>
      </c>
    </row>
    <row r="38" spans="1:17" s="107" customFormat="1" ht="18" customHeight="1">
      <c r="A38" s="377" t="s">
        <v>245</v>
      </c>
      <c r="B38" s="378">
        <v>0</v>
      </c>
      <c r="C38" s="379">
        <v>12.099</v>
      </c>
      <c r="D38" s="379">
        <f t="shared" si="24"/>
        <v>12.099</v>
      </c>
      <c r="E38" s="380">
        <f t="shared" si="25"/>
        <v>0.0008676450783031935</v>
      </c>
      <c r="F38" s="381">
        <v>18.545</v>
      </c>
      <c r="G38" s="379"/>
      <c r="H38" s="379">
        <f t="shared" si="26"/>
        <v>18.545</v>
      </c>
      <c r="I38" s="382">
        <f t="shared" si="27"/>
        <v>-0.34758695066055545</v>
      </c>
      <c r="J38" s="381">
        <v>5.913</v>
      </c>
      <c r="K38" s="379">
        <v>12.129</v>
      </c>
      <c r="L38" s="379">
        <f t="shared" si="28"/>
        <v>18.042</v>
      </c>
      <c r="M38" s="382">
        <f t="shared" si="29"/>
        <v>0.000322992477866458</v>
      </c>
      <c r="N38" s="381">
        <v>99.474</v>
      </c>
      <c r="O38" s="379">
        <v>4.568</v>
      </c>
      <c r="P38" s="379">
        <f t="shared" si="30"/>
        <v>104.042</v>
      </c>
      <c r="Q38" s="383">
        <f t="shared" si="31"/>
        <v>-0.826589262028796</v>
      </c>
    </row>
    <row r="39" spans="1:17" s="107" customFormat="1" ht="18" customHeight="1">
      <c r="A39" s="377" t="s">
        <v>264</v>
      </c>
      <c r="B39" s="378">
        <v>11.350000000000001</v>
      </c>
      <c r="C39" s="379">
        <v>0.032</v>
      </c>
      <c r="D39" s="379">
        <f t="shared" si="24"/>
        <v>11.382000000000001</v>
      </c>
      <c r="E39" s="380">
        <f t="shared" si="25"/>
        <v>0.0008162274800600834</v>
      </c>
      <c r="F39" s="381">
        <v>14.052</v>
      </c>
      <c r="G39" s="379">
        <v>0.05</v>
      </c>
      <c r="H39" s="379">
        <f t="shared" si="26"/>
        <v>14.102</v>
      </c>
      <c r="I39" s="382">
        <f t="shared" si="27"/>
        <v>-0.1928804424904268</v>
      </c>
      <c r="J39" s="381">
        <v>38.427</v>
      </c>
      <c r="K39" s="379">
        <v>0.367</v>
      </c>
      <c r="L39" s="379">
        <f t="shared" si="28"/>
        <v>38.794</v>
      </c>
      <c r="M39" s="382">
        <f t="shared" si="29"/>
        <v>0.0006945000657549812</v>
      </c>
      <c r="N39" s="381">
        <v>57.66</v>
      </c>
      <c r="O39" s="379">
        <v>0.05</v>
      </c>
      <c r="P39" s="379">
        <f t="shared" si="30"/>
        <v>57.709999999999994</v>
      </c>
      <c r="Q39" s="383">
        <f t="shared" si="31"/>
        <v>-0.32777681511003287</v>
      </c>
    </row>
    <row r="40" spans="1:17" s="107" customFormat="1" ht="18" customHeight="1">
      <c r="A40" s="377" t="s">
        <v>270</v>
      </c>
      <c r="B40" s="378">
        <v>8.117</v>
      </c>
      <c r="C40" s="379">
        <v>0.36</v>
      </c>
      <c r="D40" s="379">
        <f t="shared" si="24"/>
        <v>8.477</v>
      </c>
      <c r="E40" s="380">
        <f t="shared" si="25"/>
        <v>0.0006079037382243302</v>
      </c>
      <c r="F40" s="381">
        <v>2.054</v>
      </c>
      <c r="G40" s="379">
        <v>0.2</v>
      </c>
      <c r="H40" s="379">
        <f t="shared" si="26"/>
        <v>2.254</v>
      </c>
      <c r="I40" s="382">
        <f t="shared" si="27"/>
        <v>2.7608695652173916</v>
      </c>
      <c r="J40" s="381">
        <v>19.616</v>
      </c>
      <c r="K40" s="379">
        <v>1.02</v>
      </c>
      <c r="L40" s="379">
        <f t="shared" si="28"/>
        <v>20.636</v>
      </c>
      <c r="M40" s="382">
        <f t="shared" si="29"/>
        <v>0.0003694309263525234</v>
      </c>
      <c r="N40" s="381">
        <v>13.658999999999999</v>
      </c>
      <c r="O40" s="379">
        <v>1.951</v>
      </c>
      <c r="P40" s="379">
        <f t="shared" si="30"/>
        <v>15.61</v>
      </c>
      <c r="Q40" s="383">
        <f t="shared" si="31"/>
        <v>0.32197309417040354</v>
      </c>
    </row>
    <row r="41" spans="1:17" s="107" customFormat="1" ht="18" customHeight="1">
      <c r="A41" s="377" t="s">
        <v>257</v>
      </c>
      <c r="B41" s="378">
        <v>5.974</v>
      </c>
      <c r="C41" s="379">
        <v>0.346</v>
      </c>
      <c r="D41" s="379">
        <f t="shared" si="24"/>
        <v>6.32</v>
      </c>
      <c r="E41" s="380">
        <f t="shared" si="25"/>
        <v>0.0004532206707063545</v>
      </c>
      <c r="F41" s="381">
        <v>12.342</v>
      </c>
      <c r="G41" s="379"/>
      <c r="H41" s="379">
        <f t="shared" si="26"/>
        <v>12.342</v>
      </c>
      <c r="I41" s="382">
        <f t="shared" si="27"/>
        <v>-0.48792740236590504</v>
      </c>
      <c r="J41" s="381">
        <v>20.198</v>
      </c>
      <c r="K41" s="379">
        <v>0.346</v>
      </c>
      <c r="L41" s="379">
        <f t="shared" si="28"/>
        <v>20.544</v>
      </c>
      <c r="M41" s="382">
        <f t="shared" si="29"/>
        <v>0.0003677839189274201</v>
      </c>
      <c r="N41" s="381">
        <v>59.82300000000001</v>
      </c>
      <c r="O41" s="379"/>
      <c r="P41" s="379">
        <f t="shared" si="30"/>
        <v>59.82300000000001</v>
      </c>
      <c r="Q41" s="383">
        <f t="shared" si="31"/>
        <v>-0.656586931447771</v>
      </c>
    </row>
    <row r="42" spans="1:17" s="107" customFormat="1" ht="18" customHeight="1" thickBot="1">
      <c r="A42" s="384" t="s">
        <v>275</v>
      </c>
      <c r="B42" s="385">
        <v>1191.3659999999993</v>
      </c>
      <c r="C42" s="386">
        <v>725.6959999999996</v>
      </c>
      <c r="D42" s="386">
        <f t="shared" si="24"/>
        <v>1917.061999999999</v>
      </c>
      <c r="E42" s="387">
        <f t="shared" si="25"/>
        <v>0.13747660212431406</v>
      </c>
      <c r="F42" s="388">
        <v>1060.6059999999998</v>
      </c>
      <c r="G42" s="386">
        <v>817.2399999999991</v>
      </c>
      <c r="H42" s="386">
        <f t="shared" si="26"/>
        <v>1877.8459999999989</v>
      </c>
      <c r="I42" s="389">
        <f t="shared" si="27"/>
        <v>0.020883501628994106</v>
      </c>
      <c r="J42" s="388">
        <v>5144.225000000001</v>
      </c>
      <c r="K42" s="386">
        <v>3118.219999999992</v>
      </c>
      <c r="L42" s="386">
        <f t="shared" si="28"/>
        <v>8262.444999999992</v>
      </c>
      <c r="M42" s="389">
        <f t="shared" si="29"/>
        <v>0.14791639417943267</v>
      </c>
      <c r="N42" s="388">
        <v>4909.854999999998</v>
      </c>
      <c r="O42" s="386">
        <v>3261.876000000001</v>
      </c>
      <c r="P42" s="386">
        <f t="shared" si="30"/>
        <v>8171.730999999999</v>
      </c>
      <c r="Q42" s="390">
        <f t="shared" si="31"/>
        <v>0.011100952784666163</v>
      </c>
    </row>
    <row r="43" ht="9.75" customHeight="1" thickTop="1">
      <c r="A43" s="79"/>
    </row>
    <row r="44" ht="13.5" customHeight="1">
      <c r="A44" s="79" t="s">
        <v>37</v>
      </c>
    </row>
    <row r="45" ht="14.25">
      <c r="A45" s="62" t="s">
        <v>144</v>
      </c>
    </row>
  </sheetData>
  <sheetProtection/>
  <mergeCells count="14"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43:Q65536 I43:I65536 I3 Q3">
    <cfRule type="cellIs" priority="4" dxfId="97" operator="lessThan" stopIfTrue="1">
      <formula>0</formula>
    </cfRule>
  </conditionalFormatting>
  <conditionalFormatting sqref="I8:I42 Q8:Q42">
    <cfRule type="cellIs" priority="5" dxfId="97" operator="lessThan">
      <formula>0</formula>
    </cfRule>
    <cfRule type="cellIs" priority="6" dxfId="99" operator="greaterThanOrEqual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5"/>
  <sheetViews>
    <sheetView showGridLines="0" zoomScale="80" zoomScaleNormal="80" zoomScalePageLayoutView="0" workbookViewId="0" topLeftCell="A1">
      <selection activeCell="T103" sqref="T103:W103"/>
    </sheetView>
  </sheetViews>
  <sheetFormatPr defaultColWidth="8.00390625" defaultRowHeight="15"/>
  <cols>
    <col min="1" max="1" width="20.28125" style="86" customWidth="1"/>
    <col min="2" max="2" width="11.00390625" style="86" customWidth="1"/>
    <col min="3" max="3" width="10.7109375" style="86" customWidth="1"/>
    <col min="4" max="4" width="9.7109375" style="86" customWidth="1"/>
    <col min="5" max="5" width="12.140625" style="86" customWidth="1"/>
    <col min="6" max="6" width="13.140625" style="86" customWidth="1"/>
    <col min="7" max="7" width="9.421875" style="86" bestFit="1" customWidth="1"/>
    <col min="8" max="8" width="9.28125" style="86" bestFit="1" customWidth="1"/>
    <col min="9" max="9" width="10.7109375" style="86" bestFit="1" customWidth="1"/>
    <col min="10" max="10" width="8.57421875" style="86" customWidth="1"/>
    <col min="11" max="11" width="10.421875" style="86" customWidth="1"/>
    <col min="12" max="12" width="12.8515625" style="86" customWidth="1"/>
    <col min="13" max="13" width="9.7109375" style="86" customWidth="1"/>
    <col min="14" max="15" width="11.140625" style="86" bestFit="1" customWidth="1"/>
    <col min="16" max="16" width="8.57421875" style="86" customWidth="1"/>
    <col min="17" max="17" width="10.28125" style="86" customWidth="1"/>
    <col min="18" max="18" width="11.140625" style="86" bestFit="1" customWidth="1"/>
    <col min="19" max="19" width="9.421875" style="86" bestFit="1" customWidth="1"/>
    <col min="20" max="21" width="11.140625" style="86" bestFit="1" customWidth="1"/>
    <col min="22" max="22" width="8.28125" style="86" customWidth="1"/>
    <col min="23" max="23" width="10.28125" style="86" customWidth="1"/>
    <col min="24" max="24" width="11.140625" style="86" bestFit="1" customWidth="1"/>
    <col min="25" max="25" width="9.8515625" style="86" bestFit="1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98" t="s">
        <v>55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700"/>
    </row>
    <row r="4" spans="1:25" ht="17.25" customHeight="1" thickBot="1">
      <c r="A4" s="707" t="s">
        <v>40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131" customFormat="1" ht="15.75" customHeight="1" thickBot="1" thickTop="1">
      <c r="A5" s="644" t="s">
        <v>54</v>
      </c>
      <c r="B5" s="691" t="s">
        <v>33</v>
      </c>
      <c r="C5" s="692"/>
      <c r="D5" s="692"/>
      <c r="E5" s="692"/>
      <c r="F5" s="692"/>
      <c r="G5" s="692"/>
      <c r="H5" s="692"/>
      <c r="I5" s="692"/>
      <c r="J5" s="693"/>
      <c r="K5" s="693"/>
      <c r="L5" s="693"/>
      <c r="M5" s="694"/>
      <c r="N5" s="691" t="s">
        <v>32</v>
      </c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5"/>
    </row>
    <row r="6" spans="1:25" s="99" customFormat="1" ht="26.25" customHeight="1">
      <c r="A6" s="645"/>
      <c r="B6" s="683" t="s">
        <v>155</v>
      </c>
      <c r="C6" s="684"/>
      <c r="D6" s="684"/>
      <c r="E6" s="684"/>
      <c r="F6" s="684"/>
      <c r="G6" s="688" t="s">
        <v>31</v>
      </c>
      <c r="H6" s="683" t="s">
        <v>156</v>
      </c>
      <c r="I6" s="684"/>
      <c r="J6" s="684"/>
      <c r="K6" s="684"/>
      <c r="L6" s="684"/>
      <c r="M6" s="685" t="s">
        <v>30</v>
      </c>
      <c r="N6" s="683" t="s">
        <v>157</v>
      </c>
      <c r="O6" s="684"/>
      <c r="P6" s="684"/>
      <c r="Q6" s="684"/>
      <c r="R6" s="684"/>
      <c r="S6" s="688" t="s">
        <v>31</v>
      </c>
      <c r="T6" s="683" t="s">
        <v>158</v>
      </c>
      <c r="U6" s="684"/>
      <c r="V6" s="684"/>
      <c r="W6" s="684"/>
      <c r="X6" s="684"/>
      <c r="Y6" s="701" t="s">
        <v>30</v>
      </c>
    </row>
    <row r="7" spans="1:25" s="99" customFormat="1" ht="26.25" customHeight="1">
      <c r="A7" s="646"/>
      <c r="B7" s="706" t="s">
        <v>20</v>
      </c>
      <c r="C7" s="705"/>
      <c r="D7" s="704" t="s">
        <v>19</v>
      </c>
      <c r="E7" s="705"/>
      <c r="F7" s="696" t="s">
        <v>15</v>
      </c>
      <c r="G7" s="689"/>
      <c r="H7" s="706" t="s">
        <v>20</v>
      </c>
      <c r="I7" s="705"/>
      <c r="J7" s="704" t="s">
        <v>19</v>
      </c>
      <c r="K7" s="705"/>
      <c r="L7" s="696" t="s">
        <v>15</v>
      </c>
      <c r="M7" s="686"/>
      <c r="N7" s="706" t="s">
        <v>20</v>
      </c>
      <c r="O7" s="705"/>
      <c r="P7" s="704" t="s">
        <v>19</v>
      </c>
      <c r="Q7" s="705"/>
      <c r="R7" s="696" t="s">
        <v>15</v>
      </c>
      <c r="S7" s="689"/>
      <c r="T7" s="706" t="s">
        <v>20</v>
      </c>
      <c r="U7" s="705"/>
      <c r="V7" s="704" t="s">
        <v>19</v>
      </c>
      <c r="W7" s="705"/>
      <c r="X7" s="696" t="s">
        <v>15</v>
      </c>
      <c r="Y7" s="702"/>
    </row>
    <row r="8" spans="1:25" s="127" customFormat="1" ht="21" customHeight="1" thickBot="1">
      <c r="A8" s="647"/>
      <c r="B8" s="130" t="s">
        <v>17</v>
      </c>
      <c r="C8" s="128" t="s">
        <v>16</v>
      </c>
      <c r="D8" s="129" t="s">
        <v>17</v>
      </c>
      <c r="E8" s="128" t="s">
        <v>16</v>
      </c>
      <c r="F8" s="697"/>
      <c r="G8" s="690"/>
      <c r="H8" s="130" t="s">
        <v>17</v>
      </c>
      <c r="I8" s="128" t="s">
        <v>16</v>
      </c>
      <c r="J8" s="129" t="s">
        <v>17</v>
      </c>
      <c r="K8" s="128" t="s">
        <v>16</v>
      </c>
      <c r="L8" s="697"/>
      <c r="M8" s="687"/>
      <c r="N8" s="130" t="s">
        <v>17</v>
      </c>
      <c r="O8" s="128" t="s">
        <v>16</v>
      </c>
      <c r="P8" s="129" t="s">
        <v>17</v>
      </c>
      <c r="Q8" s="128" t="s">
        <v>16</v>
      </c>
      <c r="R8" s="697"/>
      <c r="S8" s="690"/>
      <c r="T8" s="130" t="s">
        <v>17</v>
      </c>
      <c r="U8" s="128" t="s">
        <v>16</v>
      </c>
      <c r="V8" s="129" t="s">
        <v>17</v>
      </c>
      <c r="W8" s="128" t="s">
        <v>16</v>
      </c>
      <c r="X8" s="697"/>
      <c r="Y8" s="703"/>
    </row>
    <row r="9" spans="1:25" s="521" customFormat="1" ht="18" customHeight="1" thickBot="1" thickTop="1">
      <c r="A9" s="514" t="s">
        <v>22</v>
      </c>
      <c r="B9" s="515">
        <f>B10+B38+B58+B74+B95+B103</f>
        <v>536373</v>
      </c>
      <c r="C9" s="516">
        <f>C10+C38+C58+C74+C95+C103</f>
        <v>516395</v>
      </c>
      <c r="D9" s="517">
        <f>D10+D38+D58+D74+D95+D103</f>
        <v>4038</v>
      </c>
      <c r="E9" s="516">
        <f>E10+E38+E58+E74+E95+E103</f>
        <v>5221</v>
      </c>
      <c r="F9" s="517">
        <f aca="true" t="shared" si="0" ref="F9:F56">SUM(B9:E9)</f>
        <v>1062027</v>
      </c>
      <c r="G9" s="518">
        <f aca="true" t="shared" si="1" ref="G9:G56">F9/$F$9</f>
        <v>1</v>
      </c>
      <c r="H9" s="515">
        <f>H10+H38+H58+H74+H95+H103</f>
        <v>497147</v>
      </c>
      <c r="I9" s="516">
        <f>I10+I38+I58+I74+I95+I103</f>
        <v>488424</v>
      </c>
      <c r="J9" s="517">
        <f>J10+J38+J58+J74+J95+J103</f>
        <v>1364</v>
      </c>
      <c r="K9" s="516">
        <f>K10+K38+K58+K74+K95+K103</f>
        <v>1691</v>
      </c>
      <c r="L9" s="517">
        <f aca="true" t="shared" si="2" ref="L9:L56">SUM(H9:K9)</f>
        <v>988626</v>
      </c>
      <c r="M9" s="519">
        <f aca="true" t="shared" si="3" ref="M9:M55">IF(ISERROR(F9/L9-1),"         /0",(F9/L9-1))</f>
        <v>0.07424546795249154</v>
      </c>
      <c r="N9" s="515">
        <f>N10+N38+N58+N74+N95+N103</f>
        <v>2170496</v>
      </c>
      <c r="O9" s="516">
        <f>O10+O38+O58+O74+O95+O103</f>
        <v>2081700</v>
      </c>
      <c r="P9" s="517">
        <f>P10+P38+P58+P74+P95+P103</f>
        <v>26112</v>
      </c>
      <c r="Q9" s="516">
        <f>Q10+Q38+Q58+Q74+Q95+Q103</f>
        <v>27373</v>
      </c>
      <c r="R9" s="517">
        <f aca="true" t="shared" si="4" ref="R9:R56">SUM(N9:Q9)</f>
        <v>4305681</v>
      </c>
      <c r="S9" s="518">
        <f aca="true" t="shared" si="5" ref="S9:S56">R9/$R$9</f>
        <v>1</v>
      </c>
      <c r="T9" s="515">
        <f>T10+T38+T58+T74+T95+T103</f>
        <v>1989830</v>
      </c>
      <c r="U9" s="516">
        <f>U10+U38+U58+U74+U95+U103</f>
        <v>1911563</v>
      </c>
      <c r="V9" s="517">
        <f>V10+V38+V58+V74+V95+V103</f>
        <v>4743</v>
      </c>
      <c r="W9" s="516">
        <f>W10+W38+W58+W74+W95+W103</f>
        <v>5312</v>
      </c>
      <c r="X9" s="517">
        <f aca="true" t="shared" si="6" ref="X9:X56">SUM(T9:W9)</f>
        <v>3911448</v>
      </c>
      <c r="Y9" s="520">
        <f aca="true" t="shared" si="7" ref="Y9:Y55">IF(ISERROR(R9/X9-1),"         /0",(R9/X9-1))</f>
        <v>0.10078952858378787</v>
      </c>
    </row>
    <row r="10" spans="1:25" s="119" customFormat="1" ht="19.5" customHeight="1">
      <c r="A10" s="126" t="s">
        <v>53</v>
      </c>
      <c r="B10" s="123">
        <f>SUM(B11:B37)</f>
        <v>145502</v>
      </c>
      <c r="C10" s="122">
        <f>SUM(C11:C37)</f>
        <v>139117</v>
      </c>
      <c r="D10" s="121">
        <f>SUM(D11:D37)</f>
        <v>440</v>
      </c>
      <c r="E10" s="122">
        <f>SUM(E11:E37)</f>
        <v>1268</v>
      </c>
      <c r="F10" s="121">
        <f t="shared" si="0"/>
        <v>286327</v>
      </c>
      <c r="G10" s="124">
        <f t="shared" si="1"/>
        <v>0.2696042567656001</v>
      </c>
      <c r="H10" s="123">
        <f>SUM(H11:H37)</f>
        <v>140438</v>
      </c>
      <c r="I10" s="122">
        <f>SUM(I11:I37)</f>
        <v>135796</v>
      </c>
      <c r="J10" s="121">
        <f>SUM(J11:J37)</f>
        <v>134</v>
      </c>
      <c r="K10" s="122">
        <f>SUM(K11:K37)</f>
        <v>490</v>
      </c>
      <c r="L10" s="121">
        <f t="shared" si="2"/>
        <v>276858</v>
      </c>
      <c r="M10" s="125">
        <f t="shared" si="3"/>
        <v>0.03420164849850815</v>
      </c>
      <c r="N10" s="123">
        <f>SUM(N11:N37)</f>
        <v>597164</v>
      </c>
      <c r="O10" s="122">
        <f>SUM(O11:O37)</f>
        <v>576327</v>
      </c>
      <c r="P10" s="121">
        <f>SUM(P11:P37)</f>
        <v>1854</v>
      </c>
      <c r="Q10" s="122">
        <f>SUM(Q11:Q37)</f>
        <v>2680</v>
      </c>
      <c r="R10" s="121">
        <f t="shared" si="4"/>
        <v>1178025</v>
      </c>
      <c r="S10" s="124">
        <f t="shared" si="5"/>
        <v>0.2735978350463028</v>
      </c>
      <c r="T10" s="123">
        <f>SUM(T11:T37)</f>
        <v>545187</v>
      </c>
      <c r="U10" s="122">
        <f>SUM(U11:U37)</f>
        <v>526531</v>
      </c>
      <c r="V10" s="121">
        <f>SUM(V11:V37)</f>
        <v>343</v>
      </c>
      <c r="W10" s="122">
        <f>SUM(W11:W37)</f>
        <v>698</v>
      </c>
      <c r="X10" s="121">
        <f t="shared" si="6"/>
        <v>1072759</v>
      </c>
      <c r="Y10" s="120">
        <f t="shared" si="7"/>
        <v>0.09812641982029513</v>
      </c>
    </row>
    <row r="11" spans="1:25" ht="19.5" customHeight="1">
      <c r="A11" s="246" t="s">
        <v>276</v>
      </c>
      <c r="B11" s="247">
        <v>18027</v>
      </c>
      <c r="C11" s="248">
        <v>19259</v>
      </c>
      <c r="D11" s="249">
        <v>8</v>
      </c>
      <c r="E11" s="248">
        <v>265</v>
      </c>
      <c r="F11" s="249">
        <f t="shared" si="0"/>
        <v>37559</v>
      </c>
      <c r="G11" s="250">
        <f t="shared" si="1"/>
        <v>0.0353653908987248</v>
      </c>
      <c r="H11" s="247">
        <v>18083</v>
      </c>
      <c r="I11" s="248">
        <v>19849</v>
      </c>
      <c r="J11" s="249">
        <v>61</v>
      </c>
      <c r="K11" s="248">
        <v>115</v>
      </c>
      <c r="L11" s="249">
        <f t="shared" si="2"/>
        <v>38108</v>
      </c>
      <c r="M11" s="251">
        <f t="shared" si="3"/>
        <v>-0.01440642384801094</v>
      </c>
      <c r="N11" s="247">
        <v>80254</v>
      </c>
      <c r="O11" s="248">
        <v>82916</v>
      </c>
      <c r="P11" s="249">
        <v>218</v>
      </c>
      <c r="Q11" s="248">
        <v>547</v>
      </c>
      <c r="R11" s="249">
        <f t="shared" si="4"/>
        <v>163935</v>
      </c>
      <c r="S11" s="250">
        <f t="shared" si="5"/>
        <v>0.038074116498644464</v>
      </c>
      <c r="T11" s="247">
        <v>71842</v>
      </c>
      <c r="U11" s="248">
        <v>77830</v>
      </c>
      <c r="V11" s="249">
        <v>195</v>
      </c>
      <c r="W11" s="248">
        <v>281</v>
      </c>
      <c r="X11" s="249">
        <f t="shared" si="6"/>
        <v>150148</v>
      </c>
      <c r="Y11" s="252">
        <f t="shared" si="7"/>
        <v>0.0918227349015639</v>
      </c>
    </row>
    <row r="12" spans="1:25" ht="19.5" customHeight="1">
      <c r="A12" s="253" t="s">
        <v>277</v>
      </c>
      <c r="B12" s="254">
        <v>11187</v>
      </c>
      <c r="C12" s="255">
        <v>11016</v>
      </c>
      <c r="D12" s="256">
        <v>0</v>
      </c>
      <c r="E12" s="255">
        <v>2</v>
      </c>
      <c r="F12" s="256">
        <f t="shared" si="0"/>
        <v>22205</v>
      </c>
      <c r="G12" s="257">
        <f t="shared" si="1"/>
        <v>0.0209081313375272</v>
      </c>
      <c r="H12" s="254">
        <v>13272</v>
      </c>
      <c r="I12" s="255">
        <v>9630</v>
      </c>
      <c r="J12" s="256">
        <v>0</v>
      </c>
      <c r="K12" s="255">
        <v>0</v>
      </c>
      <c r="L12" s="256">
        <f t="shared" si="2"/>
        <v>22902</v>
      </c>
      <c r="M12" s="258">
        <f t="shared" si="3"/>
        <v>-0.030434023229412244</v>
      </c>
      <c r="N12" s="254">
        <v>45779</v>
      </c>
      <c r="O12" s="255">
        <v>37427</v>
      </c>
      <c r="P12" s="256">
        <v>1</v>
      </c>
      <c r="Q12" s="255">
        <v>2</v>
      </c>
      <c r="R12" s="256">
        <f t="shared" si="4"/>
        <v>83209</v>
      </c>
      <c r="S12" s="257">
        <f t="shared" si="5"/>
        <v>0.01932539823549399</v>
      </c>
      <c r="T12" s="254">
        <v>46825</v>
      </c>
      <c r="U12" s="255">
        <v>33554</v>
      </c>
      <c r="V12" s="256">
        <v>0</v>
      </c>
      <c r="W12" s="255">
        <v>0</v>
      </c>
      <c r="X12" s="256">
        <f t="shared" si="6"/>
        <v>80379</v>
      </c>
      <c r="Y12" s="259">
        <f t="shared" si="7"/>
        <v>0.0352082011470658</v>
      </c>
    </row>
    <row r="13" spans="1:25" ht="19.5" customHeight="1">
      <c r="A13" s="253" t="s">
        <v>278</v>
      </c>
      <c r="B13" s="254">
        <v>9388</v>
      </c>
      <c r="C13" s="255">
        <v>9378</v>
      </c>
      <c r="D13" s="256">
        <v>0</v>
      </c>
      <c r="E13" s="255">
        <v>169</v>
      </c>
      <c r="F13" s="256">
        <f t="shared" si="0"/>
        <v>18935</v>
      </c>
      <c r="G13" s="257">
        <f t="shared" si="1"/>
        <v>0.017829113572442132</v>
      </c>
      <c r="H13" s="254">
        <v>9736</v>
      </c>
      <c r="I13" s="255">
        <v>9161</v>
      </c>
      <c r="J13" s="256"/>
      <c r="K13" s="255">
        <v>110</v>
      </c>
      <c r="L13" s="256">
        <f t="shared" si="2"/>
        <v>19007</v>
      </c>
      <c r="M13" s="258">
        <f t="shared" si="3"/>
        <v>-0.003788078076498169</v>
      </c>
      <c r="N13" s="254">
        <v>37554</v>
      </c>
      <c r="O13" s="255">
        <v>38722</v>
      </c>
      <c r="P13" s="256">
        <v>67</v>
      </c>
      <c r="Q13" s="255">
        <v>179</v>
      </c>
      <c r="R13" s="256">
        <f t="shared" si="4"/>
        <v>76522</v>
      </c>
      <c r="S13" s="257">
        <f t="shared" si="5"/>
        <v>0.017772333807358234</v>
      </c>
      <c r="T13" s="254">
        <v>34947</v>
      </c>
      <c r="U13" s="255">
        <v>37022</v>
      </c>
      <c r="V13" s="256"/>
      <c r="W13" s="255">
        <v>110</v>
      </c>
      <c r="X13" s="256">
        <f t="shared" si="6"/>
        <v>72079</v>
      </c>
      <c r="Y13" s="259">
        <f t="shared" si="7"/>
        <v>0.06164069978773301</v>
      </c>
    </row>
    <row r="14" spans="1:25" ht="19.5" customHeight="1">
      <c r="A14" s="253" t="s">
        <v>279</v>
      </c>
      <c r="B14" s="254">
        <v>8127</v>
      </c>
      <c r="C14" s="255">
        <v>8413</v>
      </c>
      <c r="D14" s="256">
        <v>7</v>
      </c>
      <c r="E14" s="255">
        <v>82</v>
      </c>
      <c r="F14" s="256">
        <f t="shared" si="0"/>
        <v>16629</v>
      </c>
      <c r="G14" s="257">
        <f t="shared" si="1"/>
        <v>0.015657794010886728</v>
      </c>
      <c r="H14" s="254">
        <v>8354</v>
      </c>
      <c r="I14" s="255">
        <v>8400</v>
      </c>
      <c r="J14" s="256">
        <v>0</v>
      </c>
      <c r="K14" s="255">
        <v>106</v>
      </c>
      <c r="L14" s="256">
        <f t="shared" si="2"/>
        <v>16860</v>
      </c>
      <c r="M14" s="258">
        <f t="shared" si="3"/>
        <v>-0.013701067615658369</v>
      </c>
      <c r="N14" s="254">
        <v>31363</v>
      </c>
      <c r="O14" s="255">
        <v>32568</v>
      </c>
      <c r="P14" s="256">
        <v>7</v>
      </c>
      <c r="Q14" s="255">
        <v>101</v>
      </c>
      <c r="R14" s="256">
        <f t="shared" si="4"/>
        <v>64039</v>
      </c>
      <c r="S14" s="257">
        <f t="shared" si="5"/>
        <v>0.014873140857392825</v>
      </c>
      <c r="T14" s="254">
        <v>32508</v>
      </c>
      <c r="U14" s="255">
        <v>30900</v>
      </c>
      <c r="V14" s="256">
        <v>0</v>
      </c>
      <c r="W14" s="255">
        <v>110</v>
      </c>
      <c r="X14" s="256">
        <f t="shared" si="6"/>
        <v>63518</v>
      </c>
      <c r="Y14" s="259">
        <f t="shared" si="7"/>
        <v>0.008202399319877873</v>
      </c>
    </row>
    <row r="15" spans="1:25" ht="19.5" customHeight="1">
      <c r="A15" s="253" t="s">
        <v>280</v>
      </c>
      <c r="B15" s="254">
        <v>7313</v>
      </c>
      <c r="C15" s="255">
        <v>7911</v>
      </c>
      <c r="D15" s="256">
        <v>337</v>
      </c>
      <c r="E15" s="255">
        <v>136</v>
      </c>
      <c r="F15" s="256">
        <f t="shared" si="0"/>
        <v>15697</v>
      </c>
      <c r="G15" s="257">
        <f t="shared" si="1"/>
        <v>0.014780226868055144</v>
      </c>
      <c r="H15" s="254">
        <v>6957</v>
      </c>
      <c r="I15" s="255">
        <v>8037</v>
      </c>
      <c r="J15" s="256">
        <v>1</v>
      </c>
      <c r="K15" s="255">
        <v>0</v>
      </c>
      <c r="L15" s="256">
        <f t="shared" si="2"/>
        <v>14995</v>
      </c>
      <c r="M15" s="258">
        <f t="shared" si="3"/>
        <v>0.04681560520173389</v>
      </c>
      <c r="N15" s="254">
        <v>30926</v>
      </c>
      <c r="O15" s="255">
        <v>27450</v>
      </c>
      <c r="P15" s="256">
        <v>978</v>
      </c>
      <c r="Q15" s="255">
        <v>690</v>
      </c>
      <c r="R15" s="256">
        <f t="shared" si="4"/>
        <v>60044</v>
      </c>
      <c r="S15" s="257">
        <f t="shared" si="5"/>
        <v>0.01394529692283288</v>
      </c>
      <c r="T15" s="254">
        <v>27013</v>
      </c>
      <c r="U15" s="255">
        <v>29377</v>
      </c>
      <c r="V15" s="256">
        <v>1</v>
      </c>
      <c r="W15" s="255">
        <v>0</v>
      </c>
      <c r="X15" s="256">
        <f t="shared" si="6"/>
        <v>56391</v>
      </c>
      <c r="Y15" s="259">
        <f t="shared" si="7"/>
        <v>0.06477984075473042</v>
      </c>
    </row>
    <row r="16" spans="1:25" ht="19.5" customHeight="1">
      <c r="A16" s="253" t="s">
        <v>281</v>
      </c>
      <c r="B16" s="254">
        <v>7346</v>
      </c>
      <c r="C16" s="255">
        <v>6915</v>
      </c>
      <c r="D16" s="256">
        <v>0</v>
      </c>
      <c r="E16" s="255">
        <v>0</v>
      </c>
      <c r="F16" s="256">
        <f>SUM(B16:E16)</f>
        <v>14261</v>
      </c>
      <c r="G16" s="257">
        <f>F16/$F$9</f>
        <v>0.013428095519228795</v>
      </c>
      <c r="H16" s="254">
        <v>7008</v>
      </c>
      <c r="I16" s="255">
        <v>7012</v>
      </c>
      <c r="J16" s="256"/>
      <c r="K16" s="255"/>
      <c r="L16" s="256">
        <f>SUM(H16:K16)</f>
        <v>14020</v>
      </c>
      <c r="M16" s="258">
        <f>IF(ISERROR(F16/L16-1),"         /0",(F16/L16-1))</f>
        <v>0.017189728958630468</v>
      </c>
      <c r="N16" s="254">
        <v>27413</v>
      </c>
      <c r="O16" s="255">
        <v>29357</v>
      </c>
      <c r="P16" s="256"/>
      <c r="Q16" s="255">
        <v>0</v>
      </c>
      <c r="R16" s="256">
        <f>SUM(N16:Q16)</f>
        <v>56770</v>
      </c>
      <c r="S16" s="257">
        <f>R16/$R$9</f>
        <v>0.013184906173959473</v>
      </c>
      <c r="T16" s="254">
        <v>28148</v>
      </c>
      <c r="U16" s="255">
        <v>30781</v>
      </c>
      <c r="V16" s="256"/>
      <c r="W16" s="255"/>
      <c r="X16" s="256">
        <f>SUM(T16:W16)</f>
        <v>58929</v>
      </c>
      <c r="Y16" s="259">
        <f>IF(ISERROR(R16/X16-1),"         /0",(R16/X16-1))</f>
        <v>-0.03663730930441722</v>
      </c>
    </row>
    <row r="17" spans="1:25" ht="19.5" customHeight="1">
      <c r="A17" s="253" t="s">
        <v>282</v>
      </c>
      <c r="B17" s="254">
        <v>5440</v>
      </c>
      <c r="C17" s="255">
        <v>6411</v>
      </c>
      <c r="D17" s="256">
        <v>0</v>
      </c>
      <c r="E17" s="255">
        <v>0</v>
      </c>
      <c r="F17" s="256">
        <f>SUM(B17:E17)</f>
        <v>11851</v>
      </c>
      <c r="G17" s="257">
        <f>F17/$F$9</f>
        <v>0.011158850010404632</v>
      </c>
      <c r="H17" s="254">
        <v>6281</v>
      </c>
      <c r="I17" s="255">
        <v>6403</v>
      </c>
      <c r="J17" s="256">
        <v>35</v>
      </c>
      <c r="K17" s="255">
        <v>97</v>
      </c>
      <c r="L17" s="256">
        <f>SUM(H17:K17)</f>
        <v>12816</v>
      </c>
      <c r="M17" s="258">
        <f>IF(ISERROR(F17/L17-1),"         /0",(F17/L17-1))</f>
        <v>-0.07529650436953805</v>
      </c>
      <c r="N17" s="254">
        <v>22688</v>
      </c>
      <c r="O17" s="255">
        <v>25847</v>
      </c>
      <c r="P17" s="256">
        <v>94</v>
      </c>
      <c r="Q17" s="255">
        <v>0</v>
      </c>
      <c r="R17" s="256">
        <f>SUM(N17:Q17)</f>
        <v>48629</v>
      </c>
      <c r="S17" s="257">
        <f>R17/$R$9</f>
        <v>0.011294148358877492</v>
      </c>
      <c r="T17" s="254">
        <v>22282</v>
      </c>
      <c r="U17" s="255">
        <v>23556</v>
      </c>
      <c r="V17" s="256">
        <v>35</v>
      </c>
      <c r="W17" s="255">
        <v>97</v>
      </c>
      <c r="X17" s="256">
        <f>SUM(T17:W17)</f>
        <v>45970</v>
      </c>
      <c r="Y17" s="259">
        <f>IF(ISERROR(R17/X17-1),"         /0",(R17/X17-1))</f>
        <v>0.057842070915814725</v>
      </c>
    </row>
    <row r="18" spans="1:25" ht="19.5" customHeight="1">
      <c r="A18" s="253" t="s">
        <v>283</v>
      </c>
      <c r="B18" s="254">
        <v>4852</v>
      </c>
      <c r="C18" s="255">
        <v>5452</v>
      </c>
      <c r="D18" s="256">
        <v>0</v>
      </c>
      <c r="E18" s="255">
        <v>1</v>
      </c>
      <c r="F18" s="256">
        <f>SUM(B18:E18)</f>
        <v>10305</v>
      </c>
      <c r="G18" s="257">
        <f>F18/$F$9</f>
        <v>0.009703143140428633</v>
      </c>
      <c r="H18" s="254">
        <v>4323</v>
      </c>
      <c r="I18" s="255">
        <v>4883</v>
      </c>
      <c r="J18" s="256">
        <v>0</v>
      </c>
      <c r="K18" s="255">
        <v>8</v>
      </c>
      <c r="L18" s="256">
        <f>SUM(H18:K18)</f>
        <v>9214</v>
      </c>
      <c r="M18" s="258">
        <f>IF(ISERROR(F18/L18-1),"         /0",(F18/L18-1))</f>
        <v>0.1184067723030171</v>
      </c>
      <c r="N18" s="254">
        <v>21158</v>
      </c>
      <c r="O18" s="255">
        <v>24779</v>
      </c>
      <c r="P18" s="256">
        <v>1</v>
      </c>
      <c r="Q18" s="255">
        <v>1</v>
      </c>
      <c r="R18" s="256">
        <f>SUM(N18:Q18)</f>
        <v>45939</v>
      </c>
      <c r="S18" s="257">
        <f>R18/$R$9</f>
        <v>0.010669392367897204</v>
      </c>
      <c r="T18" s="254">
        <v>16312</v>
      </c>
      <c r="U18" s="255">
        <v>19093</v>
      </c>
      <c r="V18" s="256">
        <v>0</v>
      </c>
      <c r="W18" s="255">
        <v>8</v>
      </c>
      <c r="X18" s="256">
        <f>SUM(T18:W18)</f>
        <v>35413</v>
      </c>
      <c r="Y18" s="259">
        <f>IF(ISERROR(R18/X18-1),"         /0",(R18/X18-1))</f>
        <v>0.29723547849659737</v>
      </c>
    </row>
    <row r="19" spans="1:25" ht="19.5" customHeight="1">
      <c r="A19" s="253" t="s">
        <v>284</v>
      </c>
      <c r="B19" s="254">
        <v>3942</v>
      </c>
      <c r="C19" s="255">
        <v>5479</v>
      </c>
      <c r="D19" s="256">
        <v>0</v>
      </c>
      <c r="E19" s="255">
        <v>225</v>
      </c>
      <c r="F19" s="256">
        <f>SUM(B19:E19)</f>
        <v>9646</v>
      </c>
      <c r="G19" s="257">
        <f>F19/$F$9</f>
        <v>0.009082631609177544</v>
      </c>
      <c r="H19" s="254">
        <v>3416</v>
      </c>
      <c r="I19" s="255">
        <v>2800</v>
      </c>
      <c r="J19" s="256">
        <v>0</v>
      </c>
      <c r="K19" s="255">
        <v>0</v>
      </c>
      <c r="L19" s="256">
        <f>SUM(H19:K19)</f>
        <v>6216</v>
      </c>
      <c r="M19" s="258">
        <f>IF(ISERROR(F19/L19-1),"         /0",(F19/L19-1))</f>
        <v>0.5518018018018018</v>
      </c>
      <c r="N19" s="254">
        <v>19597</v>
      </c>
      <c r="O19" s="255">
        <v>24457</v>
      </c>
      <c r="P19" s="256">
        <v>68</v>
      </c>
      <c r="Q19" s="255">
        <v>227</v>
      </c>
      <c r="R19" s="256">
        <f>SUM(N19:Q19)</f>
        <v>44349</v>
      </c>
      <c r="S19" s="257">
        <f>R19/$R$9</f>
        <v>0.010300112804455324</v>
      </c>
      <c r="T19" s="254">
        <v>14759</v>
      </c>
      <c r="U19" s="255">
        <v>13148</v>
      </c>
      <c r="V19" s="256">
        <v>0</v>
      </c>
      <c r="W19" s="255">
        <v>0</v>
      </c>
      <c r="X19" s="256">
        <f>SUM(T19:W19)</f>
        <v>27907</v>
      </c>
      <c r="Y19" s="259">
        <f>IF(ISERROR(R19/X19-1),"         /0",(R19/X19-1))</f>
        <v>0.589171175690687</v>
      </c>
    </row>
    <row r="20" spans="1:25" ht="19.5" customHeight="1">
      <c r="A20" s="253" t="s">
        <v>285</v>
      </c>
      <c r="B20" s="254">
        <v>4705</v>
      </c>
      <c r="C20" s="255">
        <v>4730</v>
      </c>
      <c r="D20" s="256">
        <v>6</v>
      </c>
      <c r="E20" s="255">
        <v>125</v>
      </c>
      <c r="F20" s="256">
        <f>SUM(B20:E20)</f>
        <v>9566</v>
      </c>
      <c r="G20" s="257">
        <f>F20/$F$9</f>
        <v>0.009007303957432345</v>
      </c>
      <c r="H20" s="254">
        <v>4191</v>
      </c>
      <c r="I20" s="255">
        <v>4587</v>
      </c>
      <c r="J20" s="256"/>
      <c r="K20" s="255"/>
      <c r="L20" s="256">
        <f>SUM(H20:K20)</f>
        <v>8778</v>
      </c>
      <c r="M20" s="258">
        <f>IF(ISERROR(F20/L20-1),"         /0",(F20/L20-1))</f>
        <v>0.0897698792435635</v>
      </c>
      <c r="N20" s="254">
        <v>18631</v>
      </c>
      <c r="O20" s="255">
        <v>18731</v>
      </c>
      <c r="P20" s="256">
        <v>22</v>
      </c>
      <c r="Q20" s="255">
        <v>125</v>
      </c>
      <c r="R20" s="256">
        <f>SUM(N20:Q20)</f>
        <v>37509</v>
      </c>
      <c r="S20" s="257">
        <f>R20/$R$9</f>
        <v>0.00871151392776195</v>
      </c>
      <c r="T20" s="254">
        <v>14985</v>
      </c>
      <c r="U20" s="255">
        <v>15027</v>
      </c>
      <c r="V20" s="256"/>
      <c r="W20" s="255"/>
      <c r="X20" s="256">
        <f>SUM(T20:W20)</f>
        <v>30012</v>
      </c>
      <c r="Y20" s="259">
        <f>IF(ISERROR(R20/X20-1),"         /0",(R20/X20-1))</f>
        <v>0.2498000799680129</v>
      </c>
    </row>
    <row r="21" spans="1:25" ht="19.5" customHeight="1">
      <c r="A21" s="253" t="s">
        <v>286</v>
      </c>
      <c r="B21" s="254">
        <v>4043</v>
      </c>
      <c r="C21" s="255">
        <v>5090</v>
      </c>
      <c r="D21" s="256">
        <v>0</v>
      </c>
      <c r="E21" s="255">
        <v>0</v>
      </c>
      <c r="F21" s="256">
        <f t="shared" si="0"/>
        <v>9133</v>
      </c>
      <c r="G21" s="257">
        <f t="shared" si="1"/>
        <v>0.008599593042361447</v>
      </c>
      <c r="H21" s="254">
        <v>3648</v>
      </c>
      <c r="I21" s="255">
        <v>3926</v>
      </c>
      <c r="J21" s="256">
        <v>1</v>
      </c>
      <c r="K21" s="255"/>
      <c r="L21" s="256">
        <f t="shared" si="2"/>
        <v>7575</v>
      </c>
      <c r="M21" s="258">
        <f t="shared" si="3"/>
        <v>0.20567656765676579</v>
      </c>
      <c r="N21" s="254">
        <v>16438</v>
      </c>
      <c r="O21" s="255">
        <v>20961</v>
      </c>
      <c r="P21" s="256"/>
      <c r="Q21" s="255">
        <v>0</v>
      </c>
      <c r="R21" s="256">
        <f t="shared" si="4"/>
        <v>37399</v>
      </c>
      <c r="S21" s="257">
        <f t="shared" si="5"/>
        <v>0.008685966285008109</v>
      </c>
      <c r="T21" s="254">
        <v>13933</v>
      </c>
      <c r="U21" s="255">
        <v>15922</v>
      </c>
      <c r="V21" s="256">
        <v>1</v>
      </c>
      <c r="W21" s="255"/>
      <c r="X21" s="256">
        <f t="shared" si="6"/>
        <v>29856</v>
      </c>
      <c r="Y21" s="259">
        <f t="shared" si="7"/>
        <v>0.2526460342979635</v>
      </c>
    </row>
    <row r="22" spans="1:25" ht="19.5" customHeight="1">
      <c r="A22" s="253" t="s">
        <v>287</v>
      </c>
      <c r="B22" s="254">
        <v>5263</v>
      </c>
      <c r="C22" s="255">
        <v>3773</v>
      </c>
      <c r="D22" s="256">
        <v>0</v>
      </c>
      <c r="E22" s="255">
        <v>0</v>
      </c>
      <c r="F22" s="256">
        <f aca="true" t="shared" si="8" ref="F22:F28">SUM(B22:E22)</f>
        <v>9036</v>
      </c>
      <c r="G22" s="257">
        <f aca="true" t="shared" si="9" ref="G22:G28">F22/$F$9</f>
        <v>0.008508258264620391</v>
      </c>
      <c r="H22" s="254">
        <v>5721</v>
      </c>
      <c r="I22" s="255">
        <v>4469</v>
      </c>
      <c r="J22" s="256">
        <v>0</v>
      </c>
      <c r="K22" s="255"/>
      <c r="L22" s="256">
        <f aca="true" t="shared" si="10" ref="L22:L28">SUM(H22:K22)</f>
        <v>10190</v>
      </c>
      <c r="M22" s="258">
        <f aca="true" t="shared" si="11" ref="M22:M28">IF(ISERROR(F22/L22-1),"         /0",(F22/L22-1))</f>
        <v>-0.1132482826300294</v>
      </c>
      <c r="N22" s="254">
        <v>23503</v>
      </c>
      <c r="O22" s="255">
        <v>18369</v>
      </c>
      <c r="P22" s="256"/>
      <c r="Q22" s="255">
        <v>3</v>
      </c>
      <c r="R22" s="256">
        <f aca="true" t="shared" si="12" ref="R22:R28">SUM(N22:Q22)</f>
        <v>41875</v>
      </c>
      <c r="S22" s="257">
        <f aca="true" t="shared" si="13" ref="S22:S28">R22/$R$9</f>
        <v>0.009725523093791667</v>
      </c>
      <c r="T22" s="254">
        <v>19664</v>
      </c>
      <c r="U22" s="255">
        <v>17850</v>
      </c>
      <c r="V22" s="256">
        <v>1</v>
      </c>
      <c r="W22" s="255"/>
      <c r="X22" s="256">
        <f aca="true" t="shared" si="14" ref="X22:X28">SUM(T22:W22)</f>
        <v>37515</v>
      </c>
      <c r="Y22" s="259">
        <f aca="true" t="shared" si="15" ref="Y22:Y28">IF(ISERROR(R22/X22-1),"         /0",(R22/X22-1))</f>
        <v>0.1162201785952286</v>
      </c>
    </row>
    <row r="23" spans="1:25" ht="19.5" customHeight="1">
      <c r="A23" s="253" t="s">
        <v>288</v>
      </c>
      <c r="B23" s="254">
        <v>3296</v>
      </c>
      <c r="C23" s="255">
        <v>3444</v>
      </c>
      <c r="D23" s="256">
        <v>0</v>
      </c>
      <c r="E23" s="255">
        <v>0</v>
      </c>
      <c r="F23" s="256">
        <f>SUM(B23:E23)</f>
        <v>6740</v>
      </c>
      <c r="G23" s="257">
        <f>F23/$F$9</f>
        <v>0.006346354659533138</v>
      </c>
      <c r="H23" s="254">
        <v>2475</v>
      </c>
      <c r="I23" s="255">
        <v>2370</v>
      </c>
      <c r="J23" s="256"/>
      <c r="K23" s="255">
        <v>0</v>
      </c>
      <c r="L23" s="256">
        <f>SUM(H23:K23)</f>
        <v>4845</v>
      </c>
      <c r="M23" s="258">
        <f>IF(ISERROR(F23/L23-1),"         /0",(F23/L23-1))</f>
        <v>0.391124871001032</v>
      </c>
      <c r="N23" s="254">
        <v>11449</v>
      </c>
      <c r="O23" s="255">
        <v>15373</v>
      </c>
      <c r="P23" s="256"/>
      <c r="Q23" s="255">
        <v>0</v>
      </c>
      <c r="R23" s="256">
        <f>SUM(N23:Q23)</f>
        <v>26822</v>
      </c>
      <c r="S23" s="257">
        <f>R23/$R$9</f>
        <v>0.006229444308577435</v>
      </c>
      <c r="T23" s="254">
        <v>10404</v>
      </c>
      <c r="U23" s="255">
        <v>9886</v>
      </c>
      <c r="V23" s="256"/>
      <c r="W23" s="255">
        <v>0</v>
      </c>
      <c r="X23" s="256">
        <f>SUM(T23:W23)</f>
        <v>20290</v>
      </c>
      <c r="Y23" s="259">
        <f>IF(ISERROR(R23/X23-1),"         /0",(R23/X23-1))</f>
        <v>0.32193198620009866</v>
      </c>
    </row>
    <row r="24" spans="1:25" ht="19.5" customHeight="1">
      <c r="A24" s="253" t="s">
        <v>289</v>
      </c>
      <c r="B24" s="254">
        <v>3467</v>
      </c>
      <c r="C24" s="255">
        <v>2892</v>
      </c>
      <c r="D24" s="256">
        <v>2</v>
      </c>
      <c r="E24" s="255">
        <v>0</v>
      </c>
      <c r="F24" s="256">
        <f t="shared" si="8"/>
        <v>6361</v>
      </c>
      <c r="G24" s="257">
        <f t="shared" si="9"/>
        <v>0.005989489909390251</v>
      </c>
      <c r="H24" s="254">
        <v>3293</v>
      </c>
      <c r="I24" s="255">
        <v>3166</v>
      </c>
      <c r="J24" s="256">
        <v>4</v>
      </c>
      <c r="K24" s="255"/>
      <c r="L24" s="256">
        <f t="shared" si="10"/>
        <v>6463</v>
      </c>
      <c r="M24" s="258">
        <f t="shared" si="11"/>
        <v>-0.015782144514931096</v>
      </c>
      <c r="N24" s="254">
        <v>13946</v>
      </c>
      <c r="O24" s="255">
        <v>13080</v>
      </c>
      <c r="P24" s="256">
        <v>2</v>
      </c>
      <c r="Q24" s="255">
        <v>6</v>
      </c>
      <c r="R24" s="256">
        <f t="shared" si="12"/>
        <v>27034</v>
      </c>
      <c r="S24" s="257">
        <f t="shared" si="13"/>
        <v>0.0062786815837030194</v>
      </c>
      <c r="T24" s="254">
        <v>13581</v>
      </c>
      <c r="U24" s="255">
        <v>13899</v>
      </c>
      <c r="V24" s="256">
        <v>5</v>
      </c>
      <c r="W24" s="255"/>
      <c r="X24" s="256">
        <f t="shared" si="14"/>
        <v>27485</v>
      </c>
      <c r="Y24" s="259">
        <f t="shared" si="15"/>
        <v>-0.016408950336547212</v>
      </c>
    </row>
    <row r="25" spans="1:25" ht="19.5" customHeight="1">
      <c r="A25" s="253" t="s">
        <v>290</v>
      </c>
      <c r="B25" s="254">
        <v>3454</v>
      </c>
      <c r="C25" s="255">
        <v>2839</v>
      </c>
      <c r="D25" s="256">
        <v>13</v>
      </c>
      <c r="E25" s="255">
        <v>2</v>
      </c>
      <c r="F25" s="256">
        <f t="shared" si="8"/>
        <v>6308</v>
      </c>
      <c r="G25" s="257">
        <f t="shared" si="9"/>
        <v>0.005939585340109055</v>
      </c>
      <c r="H25" s="254">
        <v>2631</v>
      </c>
      <c r="I25" s="255">
        <v>2589</v>
      </c>
      <c r="J25" s="256"/>
      <c r="K25" s="255"/>
      <c r="L25" s="256">
        <f t="shared" si="10"/>
        <v>5220</v>
      </c>
      <c r="M25" s="258">
        <f t="shared" si="11"/>
        <v>0.20842911877394643</v>
      </c>
      <c r="N25" s="254">
        <v>12240</v>
      </c>
      <c r="O25" s="255">
        <v>10664</v>
      </c>
      <c r="P25" s="256">
        <v>13</v>
      </c>
      <c r="Q25" s="255">
        <v>31</v>
      </c>
      <c r="R25" s="256">
        <f t="shared" si="12"/>
        <v>22948</v>
      </c>
      <c r="S25" s="257">
        <f t="shared" si="13"/>
        <v>0.005329702781046715</v>
      </c>
      <c r="T25" s="254">
        <v>10146</v>
      </c>
      <c r="U25" s="255">
        <v>9477</v>
      </c>
      <c r="V25" s="256"/>
      <c r="W25" s="255"/>
      <c r="X25" s="256">
        <f t="shared" si="14"/>
        <v>19623</v>
      </c>
      <c r="Y25" s="259">
        <f t="shared" si="15"/>
        <v>0.16944401977271561</v>
      </c>
    </row>
    <row r="26" spans="1:25" ht="19.5" customHeight="1">
      <c r="A26" s="253" t="s">
        <v>291</v>
      </c>
      <c r="B26" s="254">
        <v>2927</v>
      </c>
      <c r="C26" s="255">
        <v>2376</v>
      </c>
      <c r="D26" s="256">
        <v>0</v>
      </c>
      <c r="E26" s="255">
        <v>0</v>
      </c>
      <c r="F26" s="256">
        <f t="shared" si="8"/>
        <v>5303</v>
      </c>
      <c r="G26" s="257">
        <f t="shared" si="9"/>
        <v>0.004993281715059975</v>
      </c>
      <c r="H26" s="254">
        <v>3083</v>
      </c>
      <c r="I26" s="255">
        <v>2262</v>
      </c>
      <c r="J26" s="256"/>
      <c r="K26" s="255"/>
      <c r="L26" s="256">
        <f t="shared" si="10"/>
        <v>5345</v>
      </c>
      <c r="M26" s="258">
        <f t="shared" si="11"/>
        <v>-0.00785781103835359</v>
      </c>
      <c r="N26" s="254">
        <v>13164</v>
      </c>
      <c r="O26" s="255">
        <v>10987</v>
      </c>
      <c r="P26" s="256"/>
      <c r="Q26" s="255"/>
      <c r="R26" s="256">
        <f t="shared" si="12"/>
        <v>24151</v>
      </c>
      <c r="S26" s="257">
        <f t="shared" si="13"/>
        <v>0.005609101092254628</v>
      </c>
      <c r="T26" s="254">
        <v>14529</v>
      </c>
      <c r="U26" s="255">
        <v>11637</v>
      </c>
      <c r="V26" s="256"/>
      <c r="W26" s="255"/>
      <c r="X26" s="256">
        <f t="shared" si="14"/>
        <v>26166</v>
      </c>
      <c r="Y26" s="259">
        <f t="shared" si="15"/>
        <v>-0.07700833142245667</v>
      </c>
    </row>
    <row r="27" spans="1:25" ht="19.5" customHeight="1">
      <c r="A27" s="253" t="s">
        <v>292</v>
      </c>
      <c r="B27" s="254">
        <v>2836</v>
      </c>
      <c r="C27" s="255">
        <v>2260</v>
      </c>
      <c r="D27" s="256">
        <v>0</v>
      </c>
      <c r="E27" s="255">
        <v>0</v>
      </c>
      <c r="F27" s="256">
        <f t="shared" si="8"/>
        <v>5096</v>
      </c>
      <c r="G27" s="257">
        <f t="shared" si="9"/>
        <v>0.004798371416169268</v>
      </c>
      <c r="H27" s="254">
        <v>2808</v>
      </c>
      <c r="I27" s="255">
        <v>2880</v>
      </c>
      <c r="J27" s="256"/>
      <c r="K27" s="255"/>
      <c r="L27" s="256">
        <f t="shared" si="10"/>
        <v>5688</v>
      </c>
      <c r="M27" s="258">
        <f t="shared" si="11"/>
        <v>-0.1040787623066104</v>
      </c>
      <c r="N27" s="254">
        <v>11600</v>
      </c>
      <c r="O27" s="255">
        <v>9525</v>
      </c>
      <c r="P27" s="256"/>
      <c r="Q27" s="255"/>
      <c r="R27" s="256">
        <f t="shared" si="12"/>
        <v>21125</v>
      </c>
      <c r="S27" s="257">
        <f t="shared" si="13"/>
        <v>0.004906308665226244</v>
      </c>
      <c r="T27" s="254">
        <v>11984</v>
      </c>
      <c r="U27" s="255">
        <v>12013</v>
      </c>
      <c r="V27" s="256"/>
      <c r="W27" s="255"/>
      <c r="X27" s="256">
        <f t="shared" si="14"/>
        <v>23997</v>
      </c>
      <c r="Y27" s="259">
        <f t="shared" si="15"/>
        <v>-0.11968162687002537</v>
      </c>
    </row>
    <row r="28" spans="1:25" ht="19.5" customHeight="1">
      <c r="A28" s="253" t="s">
        <v>293</v>
      </c>
      <c r="B28" s="254">
        <v>2006</v>
      </c>
      <c r="C28" s="255">
        <v>2021</v>
      </c>
      <c r="D28" s="256">
        <v>0</v>
      </c>
      <c r="E28" s="255">
        <v>0</v>
      </c>
      <c r="F28" s="256">
        <f t="shared" si="8"/>
        <v>4027</v>
      </c>
      <c r="G28" s="257">
        <f t="shared" si="9"/>
        <v>0.0037918056697240276</v>
      </c>
      <c r="H28" s="254">
        <v>1778</v>
      </c>
      <c r="I28" s="255">
        <v>2449</v>
      </c>
      <c r="J28" s="256"/>
      <c r="K28" s="255"/>
      <c r="L28" s="256">
        <f t="shared" si="10"/>
        <v>4227</v>
      </c>
      <c r="M28" s="258">
        <f t="shared" si="11"/>
        <v>-0.04731488052992672</v>
      </c>
      <c r="N28" s="254">
        <v>8597</v>
      </c>
      <c r="O28" s="255">
        <v>8220</v>
      </c>
      <c r="P28" s="256"/>
      <c r="Q28" s="255"/>
      <c r="R28" s="256">
        <f t="shared" si="12"/>
        <v>16817</v>
      </c>
      <c r="S28" s="257">
        <f t="shared" si="13"/>
        <v>0.003905770074466734</v>
      </c>
      <c r="T28" s="254">
        <v>6126</v>
      </c>
      <c r="U28" s="255">
        <v>6849</v>
      </c>
      <c r="V28" s="256"/>
      <c r="W28" s="255"/>
      <c r="X28" s="256">
        <f t="shared" si="14"/>
        <v>12975</v>
      </c>
      <c r="Y28" s="259">
        <f t="shared" si="15"/>
        <v>0.29610789980732166</v>
      </c>
    </row>
    <row r="29" spans="1:25" ht="19.5" customHeight="1">
      <c r="A29" s="253" t="s">
        <v>294</v>
      </c>
      <c r="B29" s="254">
        <v>1914</v>
      </c>
      <c r="C29" s="255">
        <v>1771</v>
      </c>
      <c r="D29" s="256">
        <v>0</v>
      </c>
      <c r="E29" s="255">
        <v>0</v>
      </c>
      <c r="F29" s="256">
        <f t="shared" si="0"/>
        <v>3685</v>
      </c>
      <c r="G29" s="257">
        <f t="shared" si="1"/>
        <v>0.0034697799585132957</v>
      </c>
      <c r="H29" s="254">
        <v>2005</v>
      </c>
      <c r="I29" s="255">
        <v>2018</v>
      </c>
      <c r="J29" s="256"/>
      <c r="K29" s="255"/>
      <c r="L29" s="256">
        <f t="shared" si="2"/>
        <v>4023</v>
      </c>
      <c r="M29" s="258">
        <f t="shared" si="3"/>
        <v>-0.0840169028088491</v>
      </c>
      <c r="N29" s="254">
        <v>8180</v>
      </c>
      <c r="O29" s="255">
        <v>7530</v>
      </c>
      <c r="P29" s="256">
        <v>113</v>
      </c>
      <c r="Q29" s="255">
        <v>42</v>
      </c>
      <c r="R29" s="256">
        <f t="shared" si="4"/>
        <v>15865</v>
      </c>
      <c r="S29" s="257">
        <f t="shared" si="5"/>
        <v>0.0036846668389971297</v>
      </c>
      <c r="T29" s="254">
        <v>7288</v>
      </c>
      <c r="U29" s="255">
        <v>7308</v>
      </c>
      <c r="V29" s="256"/>
      <c r="W29" s="255"/>
      <c r="X29" s="256">
        <f t="shared" si="6"/>
        <v>14596</v>
      </c>
      <c r="Y29" s="259">
        <f t="shared" si="7"/>
        <v>0.08694162784324466</v>
      </c>
    </row>
    <row r="30" spans="1:25" ht="19.5" customHeight="1">
      <c r="A30" s="253" t="s">
        <v>295</v>
      </c>
      <c r="B30" s="254">
        <v>937</v>
      </c>
      <c r="C30" s="255">
        <v>1137</v>
      </c>
      <c r="D30" s="256">
        <v>0</v>
      </c>
      <c r="E30" s="255">
        <v>0</v>
      </c>
      <c r="F30" s="256">
        <f t="shared" si="0"/>
        <v>2074</v>
      </c>
      <c r="G30" s="257">
        <f t="shared" si="1"/>
        <v>0.0019528693714943217</v>
      </c>
      <c r="H30" s="254">
        <v>673</v>
      </c>
      <c r="I30" s="255">
        <v>278</v>
      </c>
      <c r="J30" s="256"/>
      <c r="K30" s="255"/>
      <c r="L30" s="256">
        <f t="shared" si="2"/>
        <v>951</v>
      </c>
      <c r="M30" s="258">
        <f t="shared" si="3"/>
        <v>1.1808622502628814</v>
      </c>
      <c r="N30" s="254">
        <v>4162</v>
      </c>
      <c r="O30" s="255">
        <v>4619</v>
      </c>
      <c r="P30" s="256">
        <v>36</v>
      </c>
      <c r="Q30" s="255">
        <v>0</v>
      </c>
      <c r="R30" s="256">
        <f t="shared" si="4"/>
        <v>8817</v>
      </c>
      <c r="S30" s="257">
        <f t="shared" si="5"/>
        <v>0.002047759692369221</v>
      </c>
      <c r="T30" s="254">
        <v>2602</v>
      </c>
      <c r="U30" s="255">
        <v>1082</v>
      </c>
      <c r="V30" s="256"/>
      <c r="W30" s="255"/>
      <c r="X30" s="256">
        <f t="shared" si="6"/>
        <v>3684</v>
      </c>
      <c r="Y30" s="259">
        <f t="shared" si="7"/>
        <v>1.3933224755700326</v>
      </c>
    </row>
    <row r="31" spans="1:25" ht="19.5" customHeight="1">
      <c r="A31" s="253" t="s">
        <v>296</v>
      </c>
      <c r="B31" s="254">
        <v>1234</v>
      </c>
      <c r="C31" s="255">
        <v>819</v>
      </c>
      <c r="D31" s="256">
        <v>0</v>
      </c>
      <c r="E31" s="255">
        <v>0</v>
      </c>
      <c r="F31" s="256">
        <f t="shared" si="0"/>
        <v>2053</v>
      </c>
      <c r="G31" s="257">
        <f t="shared" si="1"/>
        <v>0.0019330958629112066</v>
      </c>
      <c r="H31" s="254">
        <v>769</v>
      </c>
      <c r="I31" s="255">
        <v>611</v>
      </c>
      <c r="J31" s="256"/>
      <c r="K31" s="255"/>
      <c r="L31" s="256">
        <f t="shared" si="2"/>
        <v>1380</v>
      </c>
      <c r="M31" s="258">
        <f t="shared" si="3"/>
        <v>0.4876811594202899</v>
      </c>
      <c r="N31" s="254">
        <v>5270</v>
      </c>
      <c r="O31" s="255">
        <v>3911</v>
      </c>
      <c r="P31" s="256"/>
      <c r="Q31" s="255"/>
      <c r="R31" s="256">
        <f t="shared" si="4"/>
        <v>9181</v>
      </c>
      <c r="S31" s="257">
        <f t="shared" si="5"/>
        <v>0.0021322991647546577</v>
      </c>
      <c r="T31" s="254">
        <v>3792</v>
      </c>
      <c r="U31" s="255">
        <v>3295</v>
      </c>
      <c r="V31" s="256"/>
      <c r="W31" s="255"/>
      <c r="X31" s="256">
        <f t="shared" si="6"/>
        <v>7087</v>
      </c>
      <c r="Y31" s="259">
        <f t="shared" si="7"/>
        <v>0.2954705799350925</v>
      </c>
    </row>
    <row r="32" spans="1:25" ht="19.5" customHeight="1">
      <c r="A32" s="253" t="s">
        <v>297</v>
      </c>
      <c r="B32" s="254">
        <v>1148</v>
      </c>
      <c r="C32" s="255">
        <v>782</v>
      </c>
      <c r="D32" s="256">
        <v>12</v>
      </c>
      <c r="E32" s="255">
        <v>21</v>
      </c>
      <c r="F32" s="256">
        <f t="shared" si="0"/>
        <v>1963</v>
      </c>
      <c r="G32" s="257">
        <f t="shared" si="1"/>
        <v>0.001848352254697856</v>
      </c>
      <c r="H32" s="254">
        <v>1144</v>
      </c>
      <c r="I32" s="255">
        <v>945</v>
      </c>
      <c r="J32" s="256">
        <v>0</v>
      </c>
      <c r="K32" s="255"/>
      <c r="L32" s="256">
        <f t="shared" si="2"/>
        <v>2089</v>
      </c>
      <c r="M32" s="258">
        <f t="shared" si="3"/>
        <v>-0.06031594064145529</v>
      </c>
      <c r="N32" s="254">
        <v>3497</v>
      </c>
      <c r="O32" s="255">
        <v>3458</v>
      </c>
      <c r="P32" s="256">
        <v>15</v>
      </c>
      <c r="Q32" s="255">
        <v>33</v>
      </c>
      <c r="R32" s="256">
        <f t="shared" si="4"/>
        <v>7003</v>
      </c>
      <c r="S32" s="257">
        <f t="shared" si="5"/>
        <v>0.00162645583822861</v>
      </c>
      <c r="T32" s="254">
        <v>5781</v>
      </c>
      <c r="U32" s="255">
        <v>4171</v>
      </c>
      <c r="V32" s="256">
        <v>14</v>
      </c>
      <c r="W32" s="255"/>
      <c r="X32" s="256">
        <f t="shared" si="6"/>
        <v>9966</v>
      </c>
      <c r="Y32" s="259">
        <f t="shared" si="7"/>
        <v>-0.2973108569135059</v>
      </c>
    </row>
    <row r="33" spans="1:25" ht="19.5" customHeight="1">
      <c r="A33" s="253" t="s">
        <v>298</v>
      </c>
      <c r="B33" s="254">
        <v>824</v>
      </c>
      <c r="C33" s="255">
        <v>805</v>
      </c>
      <c r="D33" s="256">
        <v>0</v>
      </c>
      <c r="E33" s="255">
        <v>0</v>
      </c>
      <c r="F33" s="256">
        <f t="shared" si="0"/>
        <v>1629</v>
      </c>
      <c r="G33" s="257">
        <f t="shared" si="1"/>
        <v>0.0015338593086616443</v>
      </c>
      <c r="H33" s="254">
        <v>685</v>
      </c>
      <c r="I33" s="255">
        <v>656</v>
      </c>
      <c r="J33" s="256"/>
      <c r="K33" s="255"/>
      <c r="L33" s="256">
        <f t="shared" si="2"/>
        <v>1341</v>
      </c>
      <c r="M33" s="258">
        <f t="shared" si="3"/>
        <v>0.21476510067114085</v>
      </c>
      <c r="N33" s="254">
        <v>3118</v>
      </c>
      <c r="O33" s="255">
        <v>2919</v>
      </c>
      <c r="P33" s="256"/>
      <c r="Q33" s="255">
        <v>0</v>
      </c>
      <c r="R33" s="256">
        <f t="shared" si="4"/>
        <v>6037</v>
      </c>
      <c r="S33" s="257">
        <f t="shared" si="5"/>
        <v>0.0014021010845903354</v>
      </c>
      <c r="T33" s="254">
        <v>2649</v>
      </c>
      <c r="U33" s="255">
        <v>2519</v>
      </c>
      <c r="V33" s="256"/>
      <c r="W33" s="255"/>
      <c r="X33" s="256">
        <f t="shared" si="6"/>
        <v>5168</v>
      </c>
      <c r="Y33" s="259">
        <f t="shared" si="7"/>
        <v>0.1681501547987616</v>
      </c>
    </row>
    <row r="34" spans="1:25" ht="19.5" customHeight="1">
      <c r="A34" s="253" t="s">
        <v>299</v>
      </c>
      <c r="B34" s="254">
        <v>668</v>
      </c>
      <c r="C34" s="255">
        <v>205</v>
      </c>
      <c r="D34" s="256">
        <v>0</v>
      </c>
      <c r="E34" s="255">
        <v>0</v>
      </c>
      <c r="F34" s="256">
        <f t="shared" si="0"/>
        <v>873</v>
      </c>
      <c r="G34" s="257">
        <f t="shared" si="1"/>
        <v>0.0008220129996695</v>
      </c>
      <c r="H34" s="254">
        <v>223</v>
      </c>
      <c r="I34" s="255">
        <v>83</v>
      </c>
      <c r="J34" s="256"/>
      <c r="K34" s="255"/>
      <c r="L34" s="256">
        <f t="shared" si="2"/>
        <v>306</v>
      </c>
      <c r="M34" s="258">
        <f t="shared" si="3"/>
        <v>1.8529411764705883</v>
      </c>
      <c r="N34" s="254">
        <v>2696</v>
      </c>
      <c r="O34" s="255">
        <v>990</v>
      </c>
      <c r="P34" s="256"/>
      <c r="Q34" s="255"/>
      <c r="R34" s="256">
        <f t="shared" si="4"/>
        <v>3686</v>
      </c>
      <c r="S34" s="257">
        <f t="shared" si="5"/>
        <v>0.0008560782835514289</v>
      </c>
      <c r="T34" s="254">
        <v>948</v>
      </c>
      <c r="U34" s="255">
        <v>264</v>
      </c>
      <c r="V34" s="256"/>
      <c r="W34" s="255"/>
      <c r="X34" s="256">
        <f t="shared" si="6"/>
        <v>1212</v>
      </c>
      <c r="Y34" s="259">
        <f t="shared" si="7"/>
        <v>2.041254125412541</v>
      </c>
    </row>
    <row r="35" spans="1:25" ht="19.5" customHeight="1">
      <c r="A35" s="253" t="s">
        <v>300</v>
      </c>
      <c r="B35" s="254">
        <v>479</v>
      </c>
      <c r="C35" s="255">
        <v>312</v>
      </c>
      <c r="D35" s="256">
        <v>0</v>
      </c>
      <c r="E35" s="255">
        <v>0</v>
      </c>
      <c r="F35" s="256">
        <f t="shared" si="0"/>
        <v>791</v>
      </c>
      <c r="G35" s="257">
        <f t="shared" si="1"/>
        <v>0.0007448021566306695</v>
      </c>
      <c r="H35" s="254">
        <v>395</v>
      </c>
      <c r="I35" s="255">
        <v>419</v>
      </c>
      <c r="J35" s="256"/>
      <c r="K35" s="255"/>
      <c r="L35" s="256">
        <f t="shared" si="2"/>
        <v>814</v>
      </c>
      <c r="M35" s="258">
        <f t="shared" si="3"/>
        <v>-0.02825552825552824</v>
      </c>
      <c r="N35" s="254">
        <v>1904</v>
      </c>
      <c r="O35" s="255">
        <v>1661</v>
      </c>
      <c r="P35" s="256"/>
      <c r="Q35" s="255"/>
      <c r="R35" s="256">
        <f t="shared" si="4"/>
        <v>3565</v>
      </c>
      <c r="S35" s="257">
        <f t="shared" si="5"/>
        <v>0.000827975876522204</v>
      </c>
      <c r="T35" s="254">
        <v>1648</v>
      </c>
      <c r="U35" s="255">
        <v>1669</v>
      </c>
      <c r="V35" s="256"/>
      <c r="W35" s="255"/>
      <c r="X35" s="256">
        <f t="shared" si="6"/>
        <v>3317</v>
      </c>
      <c r="Y35" s="259">
        <f t="shared" si="7"/>
        <v>0.07476635514018692</v>
      </c>
    </row>
    <row r="36" spans="1:25" ht="19.5" customHeight="1">
      <c r="A36" s="253" t="s">
        <v>301</v>
      </c>
      <c r="B36" s="254">
        <v>405</v>
      </c>
      <c r="C36" s="255">
        <v>123</v>
      </c>
      <c r="D36" s="256">
        <v>0</v>
      </c>
      <c r="E36" s="255">
        <v>0</v>
      </c>
      <c r="F36" s="256">
        <f t="shared" si="0"/>
        <v>528</v>
      </c>
      <c r="G36" s="257">
        <f t="shared" si="1"/>
        <v>0.000497162501518323</v>
      </c>
      <c r="H36" s="254">
        <v>367</v>
      </c>
      <c r="I36" s="255">
        <v>221</v>
      </c>
      <c r="J36" s="256"/>
      <c r="K36" s="255"/>
      <c r="L36" s="256">
        <f t="shared" si="2"/>
        <v>588</v>
      </c>
      <c r="M36" s="258">
        <f t="shared" si="3"/>
        <v>-0.10204081632653061</v>
      </c>
      <c r="N36" s="254">
        <v>2079</v>
      </c>
      <c r="O36" s="255">
        <v>942</v>
      </c>
      <c r="P36" s="256"/>
      <c r="Q36" s="255"/>
      <c r="R36" s="256">
        <f t="shared" si="4"/>
        <v>3021</v>
      </c>
      <c r="S36" s="257">
        <f t="shared" si="5"/>
        <v>0.0007016311705395732</v>
      </c>
      <c r="T36" s="254">
        <v>1697</v>
      </c>
      <c r="U36" s="255">
        <v>908</v>
      </c>
      <c r="V36" s="256"/>
      <c r="W36" s="255"/>
      <c r="X36" s="256">
        <f t="shared" si="6"/>
        <v>2605</v>
      </c>
      <c r="Y36" s="259">
        <f t="shared" si="7"/>
        <v>0.15969289827255273</v>
      </c>
    </row>
    <row r="37" spans="1:25" ht="19.5" customHeight="1" thickBot="1">
      <c r="A37" s="260" t="s">
        <v>275</v>
      </c>
      <c r="B37" s="261">
        <v>30274</v>
      </c>
      <c r="C37" s="262">
        <v>23504</v>
      </c>
      <c r="D37" s="263">
        <v>55</v>
      </c>
      <c r="E37" s="262">
        <v>240</v>
      </c>
      <c r="F37" s="263">
        <f t="shared" si="0"/>
        <v>54073</v>
      </c>
      <c r="G37" s="264">
        <f t="shared" si="1"/>
        <v>0.0509149014102278</v>
      </c>
      <c r="H37" s="261">
        <v>27119</v>
      </c>
      <c r="I37" s="262">
        <v>25692</v>
      </c>
      <c r="J37" s="263">
        <v>32</v>
      </c>
      <c r="K37" s="262">
        <v>54</v>
      </c>
      <c r="L37" s="263">
        <f t="shared" si="2"/>
        <v>52897</v>
      </c>
      <c r="M37" s="265">
        <f t="shared" si="3"/>
        <v>0.022231884605932173</v>
      </c>
      <c r="N37" s="261">
        <v>119958</v>
      </c>
      <c r="O37" s="262">
        <v>100864</v>
      </c>
      <c r="P37" s="263">
        <v>219</v>
      </c>
      <c r="Q37" s="262">
        <v>693</v>
      </c>
      <c r="R37" s="263">
        <f t="shared" si="4"/>
        <v>221734</v>
      </c>
      <c r="S37" s="264">
        <f t="shared" si="5"/>
        <v>0.05149800925800123</v>
      </c>
      <c r="T37" s="261">
        <v>108794</v>
      </c>
      <c r="U37" s="262">
        <v>97494</v>
      </c>
      <c r="V37" s="263">
        <v>91</v>
      </c>
      <c r="W37" s="262">
        <v>92</v>
      </c>
      <c r="X37" s="263">
        <f t="shared" si="6"/>
        <v>206471</v>
      </c>
      <c r="Y37" s="266">
        <f t="shared" si="7"/>
        <v>0.07392321439814786</v>
      </c>
    </row>
    <row r="38" spans="1:25" s="119" customFormat="1" ht="19.5" customHeight="1">
      <c r="A38" s="126" t="s">
        <v>52</v>
      </c>
      <c r="B38" s="123">
        <f>SUM(B39:B57)</f>
        <v>141492</v>
      </c>
      <c r="C38" s="122">
        <f>SUM(C39:C57)</f>
        <v>144307</v>
      </c>
      <c r="D38" s="121">
        <f>SUM(D39:D57)</f>
        <v>2967</v>
      </c>
      <c r="E38" s="122">
        <f>SUM(E39:E57)</f>
        <v>3444</v>
      </c>
      <c r="F38" s="121">
        <f t="shared" si="0"/>
        <v>292210</v>
      </c>
      <c r="G38" s="124">
        <f t="shared" si="1"/>
        <v>0.2751436639558128</v>
      </c>
      <c r="H38" s="123">
        <f>SUM(H39:H57)</f>
        <v>126180</v>
      </c>
      <c r="I38" s="122">
        <f>SUM(I39:I57)</f>
        <v>128494</v>
      </c>
      <c r="J38" s="121">
        <f>SUM(J39:J57)</f>
        <v>217</v>
      </c>
      <c r="K38" s="122">
        <f>SUM(K39:K57)</f>
        <v>178</v>
      </c>
      <c r="L38" s="121">
        <f t="shared" si="2"/>
        <v>255069</v>
      </c>
      <c r="M38" s="125">
        <f t="shared" si="3"/>
        <v>0.1456115796117914</v>
      </c>
      <c r="N38" s="123">
        <f>SUM(N39:N57)</f>
        <v>577111</v>
      </c>
      <c r="O38" s="122">
        <f>SUM(O39:O57)</f>
        <v>571166</v>
      </c>
      <c r="P38" s="121">
        <f>SUM(P39:P57)</f>
        <v>14625</v>
      </c>
      <c r="Q38" s="122">
        <f>SUM(Q39:Q57)</f>
        <v>15213</v>
      </c>
      <c r="R38" s="121">
        <f t="shared" si="4"/>
        <v>1178115</v>
      </c>
      <c r="S38" s="124">
        <f t="shared" si="5"/>
        <v>0.27361873766310135</v>
      </c>
      <c r="T38" s="123">
        <f>SUM(T39:T57)</f>
        <v>515651</v>
      </c>
      <c r="U38" s="122">
        <f>SUM(U39:U57)</f>
        <v>511347</v>
      </c>
      <c r="V38" s="121">
        <f>SUM(V39:V57)</f>
        <v>1768</v>
      </c>
      <c r="W38" s="122">
        <f>SUM(W39:W57)</f>
        <v>1944</v>
      </c>
      <c r="X38" s="121">
        <f t="shared" si="6"/>
        <v>1030710</v>
      </c>
      <c r="Y38" s="120">
        <f t="shared" si="7"/>
        <v>0.14301306866140817</v>
      </c>
    </row>
    <row r="39" spans="1:25" ht="19.5" customHeight="1">
      <c r="A39" s="246" t="s">
        <v>302</v>
      </c>
      <c r="B39" s="247">
        <v>23616</v>
      </c>
      <c r="C39" s="248">
        <v>21128</v>
      </c>
      <c r="D39" s="249">
        <v>166</v>
      </c>
      <c r="E39" s="248">
        <v>271</v>
      </c>
      <c r="F39" s="249">
        <f t="shared" si="0"/>
        <v>45181</v>
      </c>
      <c r="G39" s="250">
        <f t="shared" si="1"/>
        <v>0.04254223291874877</v>
      </c>
      <c r="H39" s="247">
        <v>19512</v>
      </c>
      <c r="I39" s="248">
        <v>16536</v>
      </c>
      <c r="J39" s="249">
        <v>0</v>
      </c>
      <c r="K39" s="248"/>
      <c r="L39" s="249">
        <f t="shared" si="2"/>
        <v>36048</v>
      </c>
      <c r="M39" s="251">
        <f t="shared" si="3"/>
        <v>0.25335663559698185</v>
      </c>
      <c r="N39" s="247">
        <v>96527</v>
      </c>
      <c r="O39" s="248">
        <v>85033</v>
      </c>
      <c r="P39" s="249">
        <v>382</v>
      </c>
      <c r="Q39" s="248">
        <v>276</v>
      </c>
      <c r="R39" s="249">
        <f t="shared" si="4"/>
        <v>182218</v>
      </c>
      <c r="S39" s="250">
        <f t="shared" si="5"/>
        <v>0.04232036697563057</v>
      </c>
      <c r="T39" s="267">
        <v>80197</v>
      </c>
      <c r="U39" s="248">
        <v>73783</v>
      </c>
      <c r="V39" s="249">
        <v>57</v>
      </c>
      <c r="W39" s="248">
        <v>7</v>
      </c>
      <c r="X39" s="249">
        <f t="shared" si="6"/>
        <v>154044</v>
      </c>
      <c r="Y39" s="252">
        <f t="shared" si="7"/>
        <v>0.18289579600633576</v>
      </c>
    </row>
    <row r="40" spans="1:25" ht="19.5" customHeight="1">
      <c r="A40" s="253" t="s">
        <v>303</v>
      </c>
      <c r="B40" s="254">
        <v>22576</v>
      </c>
      <c r="C40" s="255">
        <v>20654</v>
      </c>
      <c r="D40" s="256">
        <v>0</v>
      </c>
      <c r="E40" s="255">
        <v>263</v>
      </c>
      <c r="F40" s="256">
        <f t="shared" si="0"/>
        <v>43493</v>
      </c>
      <c r="G40" s="257">
        <f t="shared" si="1"/>
        <v>0.04095281946692504</v>
      </c>
      <c r="H40" s="254">
        <v>13709</v>
      </c>
      <c r="I40" s="255">
        <v>15496</v>
      </c>
      <c r="J40" s="256">
        <v>0</v>
      </c>
      <c r="K40" s="255">
        <v>0</v>
      </c>
      <c r="L40" s="256">
        <f t="shared" si="2"/>
        <v>29205</v>
      </c>
      <c r="M40" s="258">
        <f t="shared" si="3"/>
        <v>0.48923129601095705</v>
      </c>
      <c r="N40" s="254">
        <v>79304</v>
      </c>
      <c r="O40" s="255">
        <v>74368</v>
      </c>
      <c r="P40" s="256">
        <v>13</v>
      </c>
      <c r="Q40" s="255">
        <v>263</v>
      </c>
      <c r="R40" s="256">
        <f t="shared" si="4"/>
        <v>153948</v>
      </c>
      <c r="S40" s="257">
        <f t="shared" si="5"/>
        <v>0.035754622787893486</v>
      </c>
      <c r="T40" s="268">
        <v>60173</v>
      </c>
      <c r="U40" s="255">
        <v>59602</v>
      </c>
      <c r="V40" s="256">
        <v>61</v>
      </c>
      <c r="W40" s="255">
        <v>65</v>
      </c>
      <c r="X40" s="256">
        <f t="shared" si="6"/>
        <v>119901</v>
      </c>
      <c r="Y40" s="259">
        <f t="shared" si="7"/>
        <v>0.28395926639477564</v>
      </c>
    </row>
    <row r="41" spans="1:25" ht="19.5" customHeight="1">
      <c r="A41" s="253" t="s">
        <v>304</v>
      </c>
      <c r="B41" s="254">
        <v>15533</v>
      </c>
      <c r="C41" s="255">
        <v>15833</v>
      </c>
      <c r="D41" s="256">
        <v>7</v>
      </c>
      <c r="E41" s="255">
        <v>8</v>
      </c>
      <c r="F41" s="256">
        <f t="shared" si="0"/>
        <v>31381</v>
      </c>
      <c r="G41" s="257">
        <f t="shared" si="1"/>
        <v>0.029548212992701692</v>
      </c>
      <c r="H41" s="254">
        <v>16444</v>
      </c>
      <c r="I41" s="255">
        <v>16379</v>
      </c>
      <c r="J41" s="256">
        <v>13</v>
      </c>
      <c r="K41" s="255">
        <v>113</v>
      </c>
      <c r="L41" s="256">
        <f t="shared" si="2"/>
        <v>32949</v>
      </c>
      <c r="M41" s="258">
        <f t="shared" si="3"/>
        <v>-0.04758869768429996</v>
      </c>
      <c r="N41" s="254">
        <v>62780</v>
      </c>
      <c r="O41" s="255">
        <v>62205</v>
      </c>
      <c r="P41" s="256">
        <v>117</v>
      </c>
      <c r="Q41" s="255">
        <v>307</v>
      </c>
      <c r="R41" s="256">
        <f t="shared" si="4"/>
        <v>125409</v>
      </c>
      <c r="S41" s="257">
        <f t="shared" si="5"/>
        <v>0.02912640300105837</v>
      </c>
      <c r="T41" s="268">
        <v>63782</v>
      </c>
      <c r="U41" s="255">
        <v>64187</v>
      </c>
      <c r="V41" s="256">
        <v>77</v>
      </c>
      <c r="W41" s="255">
        <v>179</v>
      </c>
      <c r="X41" s="256">
        <f t="shared" si="6"/>
        <v>128225</v>
      </c>
      <c r="Y41" s="259">
        <f t="shared" si="7"/>
        <v>-0.021961395983622567</v>
      </c>
    </row>
    <row r="42" spans="1:25" ht="19.5" customHeight="1">
      <c r="A42" s="253" t="s">
        <v>305</v>
      </c>
      <c r="B42" s="254">
        <v>11391</v>
      </c>
      <c r="C42" s="255">
        <v>12429</v>
      </c>
      <c r="D42" s="256">
        <v>715</v>
      </c>
      <c r="E42" s="255">
        <v>734</v>
      </c>
      <c r="F42" s="256">
        <f t="shared" si="0"/>
        <v>25269</v>
      </c>
      <c r="G42" s="257">
        <f t="shared" si="1"/>
        <v>0.02379318039936838</v>
      </c>
      <c r="H42" s="254">
        <v>11891</v>
      </c>
      <c r="I42" s="255">
        <v>11823</v>
      </c>
      <c r="J42" s="256"/>
      <c r="K42" s="255">
        <v>2</v>
      </c>
      <c r="L42" s="256">
        <f t="shared" si="2"/>
        <v>23716</v>
      </c>
      <c r="M42" s="258" t="s">
        <v>43</v>
      </c>
      <c r="N42" s="254">
        <v>36869</v>
      </c>
      <c r="O42" s="255">
        <v>44413</v>
      </c>
      <c r="P42" s="256">
        <v>3409</v>
      </c>
      <c r="Q42" s="255">
        <v>3989</v>
      </c>
      <c r="R42" s="256">
        <f t="shared" si="4"/>
        <v>88680</v>
      </c>
      <c r="S42" s="257">
        <f t="shared" si="5"/>
        <v>0.020596045085550928</v>
      </c>
      <c r="T42" s="268">
        <v>35125</v>
      </c>
      <c r="U42" s="255">
        <v>40828</v>
      </c>
      <c r="V42" s="256">
        <v>12</v>
      </c>
      <c r="W42" s="255">
        <v>12</v>
      </c>
      <c r="X42" s="256">
        <f t="shared" si="6"/>
        <v>75977</v>
      </c>
      <c r="Y42" s="259">
        <f t="shared" si="7"/>
        <v>0.16719533543045917</v>
      </c>
    </row>
    <row r="43" spans="1:25" ht="19.5" customHeight="1">
      <c r="A43" s="253" t="s">
        <v>306</v>
      </c>
      <c r="B43" s="254">
        <v>11456</v>
      </c>
      <c r="C43" s="255">
        <v>11973</v>
      </c>
      <c r="D43" s="256">
        <v>2</v>
      </c>
      <c r="E43" s="255">
        <v>2</v>
      </c>
      <c r="F43" s="256">
        <f t="shared" si="0"/>
        <v>23433</v>
      </c>
      <c r="G43" s="257">
        <f t="shared" si="1"/>
        <v>0.02206441079181603</v>
      </c>
      <c r="H43" s="254">
        <v>12214</v>
      </c>
      <c r="I43" s="255">
        <v>12823</v>
      </c>
      <c r="J43" s="256">
        <v>159</v>
      </c>
      <c r="K43" s="255">
        <v>42</v>
      </c>
      <c r="L43" s="256">
        <f t="shared" si="2"/>
        <v>25238</v>
      </c>
      <c r="M43" s="258">
        <f t="shared" si="3"/>
        <v>-0.07151913780806718</v>
      </c>
      <c r="N43" s="254">
        <v>58545</v>
      </c>
      <c r="O43" s="255">
        <v>58034</v>
      </c>
      <c r="P43" s="256">
        <v>3</v>
      </c>
      <c r="Q43" s="255">
        <v>2</v>
      </c>
      <c r="R43" s="256">
        <f t="shared" si="4"/>
        <v>116584</v>
      </c>
      <c r="S43" s="257">
        <f t="shared" si="5"/>
        <v>0.02707678529830705</v>
      </c>
      <c r="T43" s="268">
        <v>52111</v>
      </c>
      <c r="U43" s="255">
        <v>53238</v>
      </c>
      <c r="V43" s="256">
        <v>171</v>
      </c>
      <c r="W43" s="255">
        <v>54</v>
      </c>
      <c r="X43" s="256">
        <f t="shared" si="6"/>
        <v>105574</v>
      </c>
      <c r="Y43" s="259">
        <f t="shared" si="7"/>
        <v>0.10428704036978798</v>
      </c>
    </row>
    <row r="44" spans="1:25" ht="19.5" customHeight="1">
      <c r="A44" s="253" t="s">
        <v>307</v>
      </c>
      <c r="B44" s="254">
        <v>9582</v>
      </c>
      <c r="C44" s="255">
        <v>11607</v>
      </c>
      <c r="D44" s="256">
        <v>1</v>
      </c>
      <c r="E44" s="255">
        <v>60</v>
      </c>
      <c r="F44" s="256">
        <f t="shared" si="0"/>
        <v>21250</v>
      </c>
      <c r="G44" s="257">
        <f t="shared" si="1"/>
        <v>0.02000890749481887</v>
      </c>
      <c r="H44" s="254">
        <v>8189</v>
      </c>
      <c r="I44" s="255">
        <v>9073</v>
      </c>
      <c r="J44" s="256"/>
      <c r="K44" s="255">
        <v>0</v>
      </c>
      <c r="L44" s="256">
        <f t="shared" si="2"/>
        <v>17262</v>
      </c>
      <c r="M44" s="258">
        <f t="shared" si="3"/>
        <v>0.2310276908817055</v>
      </c>
      <c r="N44" s="254">
        <v>42111</v>
      </c>
      <c r="O44" s="255">
        <v>42378</v>
      </c>
      <c r="P44" s="256">
        <v>20</v>
      </c>
      <c r="Q44" s="255">
        <v>60</v>
      </c>
      <c r="R44" s="256">
        <f t="shared" si="4"/>
        <v>84569</v>
      </c>
      <c r="S44" s="257">
        <f t="shared" si="5"/>
        <v>0.019641260000450567</v>
      </c>
      <c r="T44" s="268">
        <v>37546</v>
      </c>
      <c r="U44" s="255">
        <v>35734</v>
      </c>
      <c r="V44" s="256"/>
      <c r="W44" s="255">
        <v>0</v>
      </c>
      <c r="X44" s="256">
        <f t="shared" si="6"/>
        <v>73280</v>
      </c>
      <c r="Y44" s="259">
        <f t="shared" si="7"/>
        <v>0.15405294759825328</v>
      </c>
    </row>
    <row r="45" spans="1:25" ht="19.5" customHeight="1">
      <c r="A45" s="253" t="s">
        <v>308</v>
      </c>
      <c r="B45" s="254">
        <v>4223</v>
      </c>
      <c r="C45" s="255">
        <v>5198</v>
      </c>
      <c r="D45" s="256">
        <v>4</v>
      </c>
      <c r="E45" s="255">
        <v>4</v>
      </c>
      <c r="F45" s="256">
        <f>SUM(B45:E45)</f>
        <v>9429</v>
      </c>
      <c r="G45" s="257">
        <f>F45/$F$9</f>
        <v>0.008878305353818687</v>
      </c>
      <c r="H45" s="254">
        <v>5084</v>
      </c>
      <c r="I45" s="255">
        <v>6604</v>
      </c>
      <c r="J45" s="256">
        <v>8</v>
      </c>
      <c r="K45" s="255">
        <v>1</v>
      </c>
      <c r="L45" s="256">
        <f>SUM(H45:K45)</f>
        <v>11697</v>
      </c>
      <c r="M45" s="258">
        <f>IF(ISERROR(F45/L45-1),"         /0",(F45/L45-1))</f>
        <v>-0.19389587073608616</v>
      </c>
      <c r="N45" s="254">
        <v>15724</v>
      </c>
      <c r="O45" s="255">
        <v>17833</v>
      </c>
      <c r="P45" s="256">
        <v>1297</v>
      </c>
      <c r="Q45" s="255">
        <v>774</v>
      </c>
      <c r="R45" s="256">
        <f>SUM(N45:Q45)</f>
        <v>35628</v>
      </c>
      <c r="S45" s="257">
        <f>R45/$R$9</f>
        <v>0.008274649236671271</v>
      </c>
      <c r="T45" s="268">
        <v>21814</v>
      </c>
      <c r="U45" s="255">
        <v>25206</v>
      </c>
      <c r="V45" s="256">
        <v>15</v>
      </c>
      <c r="W45" s="255">
        <v>10</v>
      </c>
      <c r="X45" s="256">
        <f>SUM(T45:W45)</f>
        <v>47045</v>
      </c>
      <c r="Y45" s="259">
        <f>IF(ISERROR(R45/X45-1),"         /0",(R45/X45-1))</f>
        <v>-0.24268253799553618</v>
      </c>
    </row>
    <row r="46" spans="1:25" ht="19.5" customHeight="1">
      <c r="A46" s="253" t="s">
        <v>309</v>
      </c>
      <c r="B46" s="254">
        <v>3862</v>
      </c>
      <c r="C46" s="255">
        <v>3039</v>
      </c>
      <c r="D46" s="256">
        <v>8</v>
      </c>
      <c r="E46" s="255">
        <v>0</v>
      </c>
      <c r="F46" s="256">
        <f>SUM(B46:E46)</f>
        <v>6909</v>
      </c>
      <c r="G46" s="257">
        <f>F46/$F$9</f>
        <v>0.006505484323844874</v>
      </c>
      <c r="H46" s="254">
        <v>3520</v>
      </c>
      <c r="I46" s="255">
        <v>3235</v>
      </c>
      <c r="J46" s="256"/>
      <c r="K46" s="255">
        <v>0</v>
      </c>
      <c r="L46" s="256">
        <f>SUM(H46:K46)</f>
        <v>6755</v>
      </c>
      <c r="M46" s="258">
        <f>IF(ISERROR(F46/L46-1),"         /0",(F46/L46-1))</f>
        <v>0.022797927461139844</v>
      </c>
      <c r="N46" s="254">
        <v>14214</v>
      </c>
      <c r="O46" s="255">
        <v>11084</v>
      </c>
      <c r="P46" s="256">
        <v>8</v>
      </c>
      <c r="Q46" s="255">
        <v>0</v>
      </c>
      <c r="R46" s="256">
        <f>SUM(N46:Q46)</f>
        <v>25306</v>
      </c>
      <c r="S46" s="257">
        <f>R46/$R$9</f>
        <v>0.005877351341169956</v>
      </c>
      <c r="T46" s="268">
        <v>17833</v>
      </c>
      <c r="U46" s="255">
        <v>16361</v>
      </c>
      <c r="V46" s="256">
        <v>2</v>
      </c>
      <c r="W46" s="255">
        <v>0</v>
      </c>
      <c r="X46" s="256">
        <f>SUM(T46:W46)</f>
        <v>34196</v>
      </c>
      <c r="Y46" s="259">
        <f>IF(ISERROR(R46/X46-1),"         /0",(R46/X46-1))</f>
        <v>-0.2599719265411159</v>
      </c>
    </row>
    <row r="47" spans="1:25" ht="19.5" customHeight="1">
      <c r="A47" s="253" t="s">
        <v>310</v>
      </c>
      <c r="B47" s="254">
        <v>3165</v>
      </c>
      <c r="C47" s="255">
        <v>3214</v>
      </c>
      <c r="D47" s="256">
        <v>0</v>
      </c>
      <c r="E47" s="255">
        <v>0</v>
      </c>
      <c r="F47" s="256">
        <f>SUM(B47:E47)</f>
        <v>6379</v>
      </c>
      <c r="G47" s="257">
        <f>F47/$F$9</f>
        <v>0.006006438631032921</v>
      </c>
      <c r="H47" s="254">
        <v>1244</v>
      </c>
      <c r="I47" s="255">
        <v>1473</v>
      </c>
      <c r="J47" s="256"/>
      <c r="K47" s="255"/>
      <c r="L47" s="256">
        <f>SUM(H47:K47)</f>
        <v>2717</v>
      </c>
      <c r="M47" s="258">
        <f>IF(ISERROR(F47/L47-1),"         /0",(F47/L47-1))</f>
        <v>1.34781008465219</v>
      </c>
      <c r="N47" s="254">
        <v>12613</v>
      </c>
      <c r="O47" s="255">
        <v>11467</v>
      </c>
      <c r="P47" s="256">
        <v>1</v>
      </c>
      <c r="Q47" s="255"/>
      <c r="R47" s="256">
        <f>SUM(N47:Q47)</f>
        <v>24081</v>
      </c>
      <c r="S47" s="257">
        <f>R47/$R$9</f>
        <v>0.005592843501411275</v>
      </c>
      <c r="T47" s="268">
        <v>5029</v>
      </c>
      <c r="U47" s="255">
        <v>5665</v>
      </c>
      <c r="V47" s="256"/>
      <c r="W47" s="255"/>
      <c r="X47" s="256">
        <f>SUM(T47:W47)</f>
        <v>10694</v>
      </c>
      <c r="Y47" s="259">
        <f>IF(ISERROR(R47/X47-1),"         /0",(R47/X47-1))</f>
        <v>1.2518234524032166</v>
      </c>
    </row>
    <row r="48" spans="1:25" ht="19.5" customHeight="1">
      <c r="A48" s="253" t="s">
        <v>311</v>
      </c>
      <c r="B48" s="254">
        <v>3162</v>
      </c>
      <c r="C48" s="255">
        <v>2949</v>
      </c>
      <c r="D48" s="256">
        <v>0</v>
      </c>
      <c r="E48" s="255">
        <v>2</v>
      </c>
      <c r="F48" s="256">
        <f>SUM(B48:E48)</f>
        <v>6113</v>
      </c>
      <c r="G48" s="257">
        <f>F48/$F$9</f>
        <v>0.00575597418898013</v>
      </c>
      <c r="H48" s="254">
        <v>2245</v>
      </c>
      <c r="I48" s="255">
        <v>2290</v>
      </c>
      <c r="J48" s="256"/>
      <c r="K48" s="255">
        <v>0</v>
      </c>
      <c r="L48" s="256">
        <f>SUM(H48:K48)</f>
        <v>4535</v>
      </c>
      <c r="M48" s="258">
        <f>IF(ISERROR(F48/L48-1),"         /0",(F48/L48-1))</f>
        <v>0.34796030871003314</v>
      </c>
      <c r="N48" s="254">
        <v>10523</v>
      </c>
      <c r="O48" s="255">
        <v>9235</v>
      </c>
      <c r="P48" s="256">
        <v>4</v>
      </c>
      <c r="Q48" s="255">
        <v>2</v>
      </c>
      <c r="R48" s="256">
        <f>SUM(N48:Q48)</f>
        <v>19764</v>
      </c>
      <c r="S48" s="257">
        <f>R48/$R$9</f>
        <v>0.0045902146489719044</v>
      </c>
      <c r="T48" s="268">
        <v>10545</v>
      </c>
      <c r="U48" s="255">
        <v>10208</v>
      </c>
      <c r="V48" s="256">
        <v>0</v>
      </c>
      <c r="W48" s="255">
        <v>0</v>
      </c>
      <c r="X48" s="256">
        <f>SUM(T48:W48)</f>
        <v>20753</v>
      </c>
      <c r="Y48" s="259">
        <f>IF(ISERROR(R48/X48-1),"         /0",(R48/X48-1))</f>
        <v>-0.047655760612923426</v>
      </c>
    </row>
    <row r="49" spans="1:25" ht="19.5" customHeight="1">
      <c r="A49" s="253" t="s">
        <v>312</v>
      </c>
      <c r="B49" s="254">
        <v>3224</v>
      </c>
      <c r="C49" s="255">
        <v>2521</v>
      </c>
      <c r="D49" s="256">
        <v>0</v>
      </c>
      <c r="E49" s="255">
        <v>0</v>
      </c>
      <c r="F49" s="256">
        <f>SUM(B49:E49)</f>
        <v>5745</v>
      </c>
      <c r="G49" s="257">
        <f>F49/$F$9</f>
        <v>0.005409466990952207</v>
      </c>
      <c r="H49" s="254">
        <v>2323</v>
      </c>
      <c r="I49" s="255">
        <v>2221</v>
      </c>
      <c r="J49" s="256"/>
      <c r="K49" s="255"/>
      <c r="L49" s="256">
        <f>SUM(H49:K49)</f>
        <v>4544</v>
      </c>
      <c r="M49" s="258">
        <f>IF(ISERROR(F49/L49-1),"         /0",(F49/L49-1))</f>
        <v>0.26430457746478875</v>
      </c>
      <c r="N49" s="254">
        <v>10379</v>
      </c>
      <c r="O49" s="255">
        <v>9914</v>
      </c>
      <c r="P49" s="256">
        <v>18</v>
      </c>
      <c r="Q49" s="255"/>
      <c r="R49" s="256">
        <f>SUM(N49:Q49)</f>
        <v>20311</v>
      </c>
      <c r="S49" s="257">
        <f>R49/$R$9</f>
        <v>0.004717256108847822</v>
      </c>
      <c r="T49" s="268">
        <v>6863</v>
      </c>
      <c r="U49" s="255">
        <v>7163</v>
      </c>
      <c r="V49" s="256"/>
      <c r="W49" s="255"/>
      <c r="X49" s="256">
        <f>SUM(T49:W49)</f>
        <v>14026</v>
      </c>
      <c r="Y49" s="259">
        <f>IF(ISERROR(R49/X49-1),"         /0",(R49/X49-1))</f>
        <v>0.44809639241408816</v>
      </c>
    </row>
    <row r="50" spans="1:25" ht="19.5" customHeight="1">
      <c r="A50" s="253" t="s">
        <v>313</v>
      </c>
      <c r="B50" s="254">
        <v>2482</v>
      </c>
      <c r="C50" s="255">
        <v>3011</v>
      </c>
      <c r="D50" s="256">
        <v>0</v>
      </c>
      <c r="E50" s="255">
        <v>0</v>
      </c>
      <c r="F50" s="256">
        <f t="shared" si="0"/>
        <v>5493</v>
      </c>
      <c r="G50" s="257">
        <f t="shared" si="1"/>
        <v>0.005172184887954826</v>
      </c>
      <c r="H50" s="254">
        <v>146</v>
      </c>
      <c r="I50" s="255">
        <v>160</v>
      </c>
      <c r="J50" s="256">
        <v>0</v>
      </c>
      <c r="K50" s="255"/>
      <c r="L50" s="256">
        <f t="shared" si="2"/>
        <v>306</v>
      </c>
      <c r="M50" s="258">
        <f t="shared" si="3"/>
        <v>16.95098039215686</v>
      </c>
      <c r="N50" s="254">
        <v>6164</v>
      </c>
      <c r="O50" s="255">
        <v>7285</v>
      </c>
      <c r="P50" s="256">
        <v>56</v>
      </c>
      <c r="Q50" s="255">
        <v>236</v>
      </c>
      <c r="R50" s="256">
        <f t="shared" si="4"/>
        <v>13741</v>
      </c>
      <c r="S50" s="257">
        <f t="shared" si="5"/>
        <v>0.00319136508255024</v>
      </c>
      <c r="T50" s="268">
        <v>630</v>
      </c>
      <c r="U50" s="255">
        <v>653</v>
      </c>
      <c r="V50" s="256">
        <v>0</v>
      </c>
      <c r="W50" s="255">
        <v>0</v>
      </c>
      <c r="X50" s="256">
        <f t="shared" si="6"/>
        <v>1283</v>
      </c>
      <c r="Y50" s="259">
        <f t="shared" si="7"/>
        <v>9.710054559625878</v>
      </c>
    </row>
    <row r="51" spans="1:25" ht="19.5" customHeight="1">
      <c r="A51" s="253" t="s">
        <v>314</v>
      </c>
      <c r="B51" s="254">
        <v>2346</v>
      </c>
      <c r="C51" s="255">
        <v>3137</v>
      </c>
      <c r="D51" s="256">
        <v>0</v>
      </c>
      <c r="E51" s="255">
        <v>0</v>
      </c>
      <c r="F51" s="256">
        <f t="shared" si="0"/>
        <v>5483</v>
      </c>
      <c r="G51" s="257">
        <f t="shared" si="1"/>
        <v>0.005162768931486676</v>
      </c>
      <c r="H51" s="254">
        <v>2824</v>
      </c>
      <c r="I51" s="255">
        <v>3650</v>
      </c>
      <c r="J51" s="256"/>
      <c r="K51" s="255"/>
      <c r="L51" s="256">
        <f t="shared" si="2"/>
        <v>6474</v>
      </c>
      <c r="M51" s="258">
        <f t="shared" si="3"/>
        <v>-0.15307383379672534</v>
      </c>
      <c r="N51" s="254">
        <v>13107</v>
      </c>
      <c r="O51" s="255">
        <v>13881</v>
      </c>
      <c r="P51" s="256">
        <v>11</v>
      </c>
      <c r="Q51" s="255">
        <v>0</v>
      </c>
      <c r="R51" s="256">
        <f t="shared" si="4"/>
        <v>26999</v>
      </c>
      <c r="S51" s="257">
        <f t="shared" si="5"/>
        <v>0.0062705527882813425</v>
      </c>
      <c r="T51" s="268">
        <v>8106</v>
      </c>
      <c r="U51" s="255">
        <v>9970</v>
      </c>
      <c r="V51" s="256">
        <v>52</v>
      </c>
      <c r="W51" s="255">
        <v>25</v>
      </c>
      <c r="X51" s="256">
        <f t="shared" si="6"/>
        <v>18153</v>
      </c>
      <c r="Y51" s="259">
        <f t="shared" si="7"/>
        <v>0.4873023742632072</v>
      </c>
    </row>
    <row r="52" spans="1:25" ht="19.5" customHeight="1">
      <c r="A52" s="253" t="s">
        <v>315</v>
      </c>
      <c r="B52" s="254">
        <v>1483</v>
      </c>
      <c r="C52" s="255">
        <v>1795</v>
      </c>
      <c r="D52" s="256">
        <v>0</v>
      </c>
      <c r="E52" s="255">
        <v>0</v>
      </c>
      <c r="F52" s="256">
        <f>SUM(B52:E52)</f>
        <v>3278</v>
      </c>
      <c r="G52" s="257">
        <f>F52/$F$9</f>
        <v>0.0030865505302595884</v>
      </c>
      <c r="H52" s="254">
        <v>391</v>
      </c>
      <c r="I52" s="255">
        <v>386</v>
      </c>
      <c r="J52" s="256">
        <v>0</v>
      </c>
      <c r="K52" s="255">
        <v>0</v>
      </c>
      <c r="L52" s="256">
        <f>SUM(H52:K52)</f>
        <v>777</v>
      </c>
      <c r="M52" s="258">
        <f>IF(ISERROR(F52/L52-1),"         /0",(F52/L52-1))</f>
        <v>3.218790218790219</v>
      </c>
      <c r="N52" s="254">
        <v>6469</v>
      </c>
      <c r="O52" s="255">
        <v>7002</v>
      </c>
      <c r="P52" s="256">
        <v>11</v>
      </c>
      <c r="Q52" s="255">
        <v>0</v>
      </c>
      <c r="R52" s="256">
        <f>SUM(N52:Q52)</f>
        <v>13482</v>
      </c>
      <c r="S52" s="257">
        <f>R52/$R$9</f>
        <v>0.0031312119964298332</v>
      </c>
      <c r="T52" s="268">
        <v>1594</v>
      </c>
      <c r="U52" s="255">
        <v>1206</v>
      </c>
      <c r="V52" s="256">
        <v>0</v>
      </c>
      <c r="W52" s="255">
        <v>0</v>
      </c>
      <c r="X52" s="256">
        <f>SUM(T52:W52)</f>
        <v>2800</v>
      </c>
      <c r="Y52" s="259">
        <f>IF(ISERROR(R52/X52-1),"         /0",(R52/X52-1))</f>
        <v>3.8150000000000004</v>
      </c>
    </row>
    <row r="53" spans="1:25" ht="19.5" customHeight="1">
      <c r="A53" s="253" t="s">
        <v>316</v>
      </c>
      <c r="B53" s="254">
        <v>1050</v>
      </c>
      <c r="C53" s="255">
        <v>1553</v>
      </c>
      <c r="D53" s="256">
        <v>2</v>
      </c>
      <c r="E53" s="255">
        <v>0</v>
      </c>
      <c r="F53" s="256">
        <f>SUM(B53:E53)</f>
        <v>2605</v>
      </c>
      <c r="G53" s="257">
        <f>F53/$F$9</f>
        <v>0.00245285665995309</v>
      </c>
      <c r="H53" s="254">
        <v>1293</v>
      </c>
      <c r="I53" s="255">
        <v>1605</v>
      </c>
      <c r="J53" s="256"/>
      <c r="K53" s="255"/>
      <c r="L53" s="256">
        <f>SUM(H53:K53)</f>
        <v>2898</v>
      </c>
      <c r="M53" s="258">
        <f>IF(ISERROR(F53/L53-1),"         /0",(F53/L53-1))</f>
        <v>-0.10110420979986201</v>
      </c>
      <c r="N53" s="254">
        <v>5440</v>
      </c>
      <c r="O53" s="255">
        <v>6226</v>
      </c>
      <c r="P53" s="256">
        <v>5</v>
      </c>
      <c r="Q53" s="255">
        <v>34</v>
      </c>
      <c r="R53" s="256">
        <f>SUM(N53:Q53)</f>
        <v>11705</v>
      </c>
      <c r="S53" s="257">
        <f>R53/$R$9</f>
        <v>0.002718501440306423</v>
      </c>
      <c r="T53" s="268">
        <v>5255</v>
      </c>
      <c r="U53" s="255">
        <v>5445</v>
      </c>
      <c r="V53" s="256"/>
      <c r="W53" s="255"/>
      <c r="X53" s="256">
        <f>SUM(T53:W53)</f>
        <v>10700</v>
      </c>
      <c r="Y53" s="259">
        <f>IF(ISERROR(R53/X53-1),"         /0",(R53/X53-1))</f>
        <v>0.09392523364485972</v>
      </c>
    </row>
    <row r="54" spans="1:25" ht="19.5" customHeight="1">
      <c r="A54" s="253" t="s">
        <v>317</v>
      </c>
      <c r="B54" s="254">
        <v>737</v>
      </c>
      <c r="C54" s="255">
        <v>685</v>
      </c>
      <c r="D54" s="256">
        <v>0</v>
      </c>
      <c r="E54" s="255">
        <v>0</v>
      </c>
      <c r="F54" s="256">
        <f t="shared" si="0"/>
        <v>1422</v>
      </c>
      <c r="G54" s="257">
        <f t="shared" si="1"/>
        <v>0.001338949009770938</v>
      </c>
      <c r="H54" s="254">
        <v>928</v>
      </c>
      <c r="I54" s="255">
        <v>956</v>
      </c>
      <c r="J54" s="256"/>
      <c r="K54" s="255"/>
      <c r="L54" s="256">
        <f t="shared" si="2"/>
        <v>1884</v>
      </c>
      <c r="M54" s="258">
        <f t="shared" si="3"/>
        <v>-0.24522292993630568</v>
      </c>
      <c r="N54" s="254">
        <v>4506</v>
      </c>
      <c r="O54" s="255">
        <v>4372</v>
      </c>
      <c r="P54" s="256"/>
      <c r="Q54" s="255"/>
      <c r="R54" s="256">
        <f t="shared" si="4"/>
        <v>8878</v>
      </c>
      <c r="S54" s="257">
        <f t="shared" si="5"/>
        <v>0.0020619270215327147</v>
      </c>
      <c r="T54" s="268">
        <v>3641</v>
      </c>
      <c r="U54" s="255">
        <v>3610</v>
      </c>
      <c r="V54" s="256"/>
      <c r="W54" s="255"/>
      <c r="X54" s="256">
        <f t="shared" si="6"/>
        <v>7251</v>
      </c>
      <c r="Y54" s="259">
        <f t="shared" si="7"/>
        <v>0.22438284374569029</v>
      </c>
    </row>
    <row r="55" spans="1:25" ht="19.5" customHeight="1">
      <c r="A55" s="253" t="s">
        <v>318</v>
      </c>
      <c r="B55" s="254">
        <v>711</v>
      </c>
      <c r="C55" s="255">
        <v>650</v>
      </c>
      <c r="D55" s="256">
        <v>2</v>
      </c>
      <c r="E55" s="255">
        <v>0</v>
      </c>
      <c r="F55" s="256">
        <f t="shared" si="0"/>
        <v>1363</v>
      </c>
      <c r="G55" s="257">
        <f t="shared" si="1"/>
        <v>0.0012833948666088526</v>
      </c>
      <c r="H55" s="254">
        <v>1620</v>
      </c>
      <c r="I55" s="255">
        <v>1357</v>
      </c>
      <c r="J55" s="256"/>
      <c r="K55" s="255"/>
      <c r="L55" s="256">
        <f t="shared" si="2"/>
        <v>2977</v>
      </c>
      <c r="M55" s="258">
        <f t="shared" si="3"/>
        <v>-0.542156533422909</v>
      </c>
      <c r="N55" s="254">
        <v>3097</v>
      </c>
      <c r="O55" s="255">
        <v>3129</v>
      </c>
      <c r="P55" s="256">
        <v>2</v>
      </c>
      <c r="Q55" s="255"/>
      <c r="R55" s="256">
        <f t="shared" si="4"/>
        <v>6228</v>
      </c>
      <c r="S55" s="257">
        <f t="shared" si="5"/>
        <v>0.0014464610824629135</v>
      </c>
      <c r="T55" s="268">
        <v>8706</v>
      </c>
      <c r="U55" s="255">
        <v>7086</v>
      </c>
      <c r="V55" s="256"/>
      <c r="W55" s="255"/>
      <c r="X55" s="256">
        <f t="shared" si="6"/>
        <v>15792</v>
      </c>
      <c r="Y55" s="259">
        <f t="shared" si="7"/>
        <v>-0.6056231003039514</v>
      </c>
    </row>
    <row r="56" spans="1:25" ht="19.5" customHeight="1">
      <c r="A56" s="253" t="s">
        <v>319</v>
      </c>
      <c r="B56" s="254">
        <v>518</v>
      </c>
      <c r="C56" s="255">
        <v>410</v>
      </c>
      <c r="D56" s="256">
        <v>0</v>
      </c>
      <c r="E56" s="255">
        <v>0</v>
      </c>
      <c r="F56" s="256">
        <f t="shared" si="0"/>
        <v>928</v>
      </c>
      <c r="G56" s="257">
        <f t="shared" si="1"/>
        <v>0.0008738007602443253</v>
      </c>
      <c r="H56" s="254">
        <v>452</v>
      </c>
      <c r="I56" s="255">
        <v>487</v>
      </c>
      <c r="J56" s="256"/>
      <c r="K56" s="255"/>
      <c r="L56" s="256">
        <f t="shared" si="2"/>
        <v>939</v>
      </c>
      <c r="M56" s="258" t="s">
        <v>43</v>
      </c>
      <c r="N56" s="254">
        <v>2179</v>
      </c>
      <c r="O56" s="255">
        <v>1949</v>
      </c>
      <c r="P56" s="256"/>
      <c r="Q56" s="255"/>
      <c r="R56" s="256">
        <f t="shared" si="4"/>
        <v>4128</v>
      </c>
      <c r="S56" s="257">
        <f t="shared" si="5"/>
        <v>0.0009587333571623165</v>
      </c>
      <c r="T56" s="268">
        <v>1925</v>
      </c>
      <c r="U56" s="255">
        <v>1582</v>
      </c>
      <c r="V56" s="256"/>
      <c r="W56" s="255"/>
      <c r="X56" s="256">
        <f t="shared" si="6"/>
        <v>3507</v>
      </c>
      <c r="Y56" s="259" t="s">
        <v>43</v>
      </c>
    </row>
    <row r="57" spans="1:25" ht="19.5" customHeight="1" thickBot="1">
      <c r="A57" s="260" t="s">
        <v>275</v>
      </c>
      <c r="B57" s="261">
        <v>20375</v>
      </c>
      <c r="C57" s="262">
        <v>22521</v>
      </c>
      <c r="D57" s="263">
        <v>2060</v>
      </c>
      <c r="E57" s="262">
        <v>2100</v>
      </c>
      <c r="F57" s="263">
        <f aca="true" t="shared" si="16" ref="F57:F65">SUM(B57:E57)</f>
        <v>47056</v>
      </c>
      <c r="G57" s="264">
        <f aca="true" t="shared" si="17" ref="G57:G65">F57/$F$9</f>
        <v>0.0443077247565269</v>
      </c>
      <c r="H57" s="261">
        <v>22151</v>
      </c>
      <c r="I57" s="262">
        <v>21940</v>
      </c>
      <c r="J57" s="263">
        <v>37</v>
      </c>
      <c r="K57" s="262">
        <v>20</v>
      </c>
      <c r="L57" s="263">
        <f aca="true" t="shared" si="18" ref="L57:L65">SUM(H57:K57)</f>
        <v>44148</v>
      </c>
      <c r="M57" s="265">
        <f aca="true" t="shared" si="19" ref="M57:M65">IF(ISERROR(F57/L57-1),"         /0",(F57/L57-1))</f>
        <v>0.06586934855486093</v>
      </c>
      <c r="N57" s="261">
        <v>96560</v>
      </c>
      <c r="O57" s="262">
        <v>101358</v>
      </c>
      <c r="P57" s="263">
        <v>9268</v>
      </c>
      <c r="Q57" s="262">
        <v>9270</v>
      </c>
      <c r="R57" s="263">
        <f aca="true" t="shared" si="20" ref="R57:R65">SUM(N57:Q57)</f>
        <v>216456</v>
      </c>
      <c r="S57" s="264">
        <f aca="true" t="shared" si="21" ref="S57:S65">R57/$R$9</f>
        <v>0.0502721869084124</v>
      </c>
      <c r="T57" s="269">
        <v>94776</v>
      </c>
      <c r="U57" s="262">
        <v>89820</v>
      </c>
      <c r="V57" s="263">
        <v>1321</v>
      </c>
      <c r="W57" s="262">
        <v>1592</v>
      </c>
      <c r="X57" s="263">
        <f aca="true" t="shared" si="22" ref="X57:X65">SUM(T57:W57)</f>
        <v>187509</v>
      </c>
      <c r="Y57" s="266">
        <f aca="true" t="shared" si="23" ref="Y57:Y65">IF(ISERROR(R57/X57-1),"         /0",(R57/X57-1))</f>
        <v>0.15437658992368375</v>
      </c>
    </row>
    <row r="58" spans="1:25" s="119" customFormat="1" ht="19.5" customHeight="1">
      <c r="A58" s="126" t="s">
        <v>51</v>
      </c>
      <c r="B58" s="123">
        <f>SUM(B59:B73)</f>
        <v>76509</v>
      </c>
      <c r="C58" s="122">
        <f>SUM(C59:C73)</f>
        <v>66623</v>
      </c>
      <c r="D58" s="121">
        <f>SUM(D59:D73)</f>
        <v>172</v>
      </c>
      <c r="E58" s="122">
        <f>SUM(E59:E73)</f>
        <v>0</v>
      </c>
      <c r="F58" s="121">
        <f t="shared" si="16"/>
        <v>143304</v>
      </c>
      <c r="G58" s="124">
        <f t="shared" si="17"/>
        <v>0.13493442257117758</v>
      </c>
      <c r="H58" s="123">
        <f>SUM(H59:H73)</f>
        <v>67139</v>
      </c>
      <c r="I58" s="122">
        <f>SUM(I59:I73)</f>
        <v>63437</v>
      </c>
      <c r="J58" s="121">
        <f>SUM(J59:J73)</f>
        <v>9</v>
      </c>
      <c r="K58" s="122">
        <f>SUM(K59:K73)</f>
        <v>0</v>
      </c>
      <c r="L58" s="121">
        <f t="shared" si="18"/>
        <v>130585</v>
      </c>
      <c r="M58" s="125">
        <f t="shared" si="19"/>
        <v>0.09740016081479497</v>
      </c>
      <c r="N58" s="123">
        <f>SUM(N59:N73)</f>
        <v>300151</v>
      </c>
      <c r="O58" s="122">
        <f>SUM(O59:O73)</f>
        <v>275191</v>
      </c>
      <c r="P58" s="121">
        <f>SUM(P59:P73)</f>
        <v>494</v>
      </c>
      <c r="Q58" s="122">
        <f>SUM(Q59:Q73)</f>
        <v>71</v>
      </c>
      <c r="R58" s="121">
        <f t="shared" si="20"/>
        <v>575907</v>
      </c>
      <c r="S58" s="124">
        <f t="shared" si="21"/>
        <v>0.13375514814032902</v>
      </c>
      <c r="T58" s="123">
        <f>SUM(T59:T73)</f>
        <v>274159</v>
      </c>
      <c r="U58" s="122">
        <f>SUM(U59:U73)</f>
        <v>244389</v>
      </c>
      <c r="V58" s="121">
        <f>SUM(V59:V73)</f>
        <v>76</v>
      </c>
      <c r="W58" s="122">
        <f>SUM(W59:W73)</f>
        <v>0</v>
      </c>
      <c r="X58" s="121">
        <f t="shared" si="22"/>
        <v>518624</v>
      </c>
      <c r="Y58" s="120">
        <f t="shared" si="23"/>
        <v>0.11045188807305495</v>
      </c>
    </row>
    <row r="59" spans="1:25" ht="19.5" customHeight="1">
      <c r="A59" s="246" t="s">
        <v>320</v>
      </c>
      <c r="B59" s="247">
        <v>19945</v>
      </c>
      <c r="C59" s="248">
        <v>19371</v>
      </c>
      <c r="D59" s="249">
        <v>67</v>
      </c>
      <c r="E59" s="248">
        <v>0</v>
      </c>
      <c r="F59" s="249">
        <f t="shared" si="16"/>
        <v>39383</v>
      </c>
      <c r="G59" s="250">
        <f t="shared" si="17"/>
        <v>0.037082861358515365</v>
      </c>
      <c r="H59" s="247">
        <v>16976</v>
      </c>
      <c r="I59" s="248">
        <v>17622</v>
      </c>
      <c r="J59" s="249"/>
      <c r="K59" s="248"/>
      <c r="L59" s="249">
        <f t="shared" si="18"/>
        <v>34598</v>
      </c>
      <c r="M59" s="251">
        <f t="shared" si="19"/>
        <v>0.13830279206890572</v>
      </c>
      <c r="N59" s="247">
        <v>75031</v>
      </c>
      <c r="O59" s="248">
        <v>76204</v>
      </c>
      <c r="P59" s="249">
        <v>192</v>
      </c>
      <c r="Q59" s="248">
        <v>0</v>
      </c>
      <c r="R59" s="249">
        <f t="shared" si="20"/>
        <v>151427</v>
      </c>
      <c r="S59" s="250">
        <f t="shared" si="21"/>
        <v>0.035169117266235006</v>
      </c>
      <c r="T59" s="247">
        <v>65808</v>
      </c>
      <c r="U59" s="248">
        <v>66075</v>
      </c>
      <c r="V59" s="249">
        <v>1</v>
      </c>
      <c r="W59" s="248">
        <v>0</v>
      </c>
      <c r="X59" s="249">
        <f t="shared" si="22"/>
        <v>131884</v>
      </c>
      <c r="Y59" s="252">
        <f t="shared" si="23"/>
        <v>0.1481832519486821</v>
      </c>
    </row>
    <row r="60" spans="1:25" ht="19.5" customHeight="1">
      <c r="A60" s="253" t="s">
        <v>321</v>
      </c>
      <c r="B60" s="254">
        <v>7425</v>
      </c>
      <c r="C60" s="255">
        <v>5789</v>
      </c>
      <c r="D60" s="256">
        <v>1</v>
      </c>
      <c r="E60" s="255">
        <v>0</v>
      </c>
      <c r="F60" s="256">
        <f t="shared" si="16"/>
        <v>13215</v>
      </c>
      <c r="G60" s="257">
        <f t="shared" si="17"/>
        <v>0.0124431864726603</v>
      </c>
      <c r="H60" s="254">
        <v>4184</v>
      </c>
      <c r="I60" s="255">
        <v>4408</v>
      </c>
      <c r="J60" s="256"/>
      <c r="K60" s="255"/>
      <c r="L60" s="256">
        <f t="shared" si="18"/>
        <v>8592</v>
      </c>
      <c r="M60" s="258">
        <f t="shared" si="19"/>
        <v>0.5380586592178771</v>
      </c>
      <c r="N60" s="254">
        <v>34226</v>
      </c>
      <c r="O60" s="255">
        <v>24327</v>
      </c>
      <c r="P60" s="256">
        <v>7</v>
      </c>
      <c r="Q60" s="255"/>
      <c r="R60" s="256">
        <f t="shared" si="20"/>
        <v>58560</v>
      </c>
      <c r="S60" s="257">
        <f t="shared" si="21"/>
        <v>0.013600635996953792</v>
      </c>
      <c r="T60" s="254">
        <v>25682</v>
      </c>
      <c r="U60" s="255">
        <v>18579</v>
      </c>
      <c r="V60" s="256">
        <v>1</v>
      </c>
      <c r="W60" s="255"/>
      <c r="X60" s="256">
        <f t="shared" si="22"/>
        <v>44262</v>
      </c>
      <c r="Y60" s="259">
        <f t="shared" si="23"/>
        <v>0.3230310424291718</v>
      </c>
    </row>
    <row r="61" spans="1:25" ht="19.5" customHeight="1">
      <c r="A61" s="253" t="s">
        <v>322</v>
      </c>
      <c r="B61" s="254">
        <v>6120</v>
      </c>
      <c r="C61" s="255">
        <v>4246</v>
      </c>
      <c r="D61" s="256">
        <v>7</v>
      </c>
      <c r="E61" s="255">
        <v>0</v>
      </c>
      <c r="F61" s="256">
        <f t="shared" si="16"/>
        <v>10373</v>
      </c>
      <c r="G61" s="257">
        <f t="shared" si="17"/>
        <v>0.009767171644412053</v>
      </c>
      <c r="H61" s="254">
        <v>5256</v>
      </c>
      <c r="I61" s="255">
        <v>4234</v>
      </c>
      <c r="J61" s="256"/>
      <c r="K61" s="255"/>
      <c r="L61" s="256">
        <f t="shared" si="18"/>
        <v>9490</v>
      </c>
      <c r="M61" s="258">
        <f t="shared" si="19"/>
        <v>0.09304531085353007</v>
      </c>
      <c r="N61" s="254">
        <v>23201</v>
      </c>
      <c r="O61" s="255">
        <v>17725</v>
      </c>
      <c r="P61" s="256">
        <v>7</v>
      </c>
      <c r="Q61" s="255">
        <v>0</v>
      </c>
      <c r="R61" s="256">
        <f t="shared" si="20"/>
        <v>40933</v>
      </c>
      <c r="S61" s="257">
        <f t="shared" si="21"/>
        <v>0.009506742371299686</v>
      </c>
      <c r="T61" s="254">
        <v>16484</v>
      </c>
      <c r="U61" s="255">
        <v>12864</v>
      </c>
      <c r="V61" s="256"/>
      <c r="W61" s="255"/>
      <c r="X61" s="256">
        <f t="shared" si="22"/>
        <v>29348</v>
      </c>
      <c r="Y61" s="259">
        <f t="shared" si="23"/>
        <v>0.394745808913725</v>
      </c>
    </row>
    <row r="62" spans="1:25" ht="19.5" customHeight="1">
      <c r="A62" s="253" t="s">
        <v>323</v>
      </c>
      <c r="B62" s="254">
        <v>4221</v>
      </c>
      <c r="C62" s="255">
        <v>5423</v>
      </c>
      <c r="D62" s="256">
        <v>28</v>
      </c>
      <c r="E62" s="255">
        <v>0</v>
      </c>
      <c r="F62" s="256">
        <f t="shared" si="16"/>
        <v>9672</v>
      </c>
      <c r="G62" s="257">
        <f t="shared" si="17"/>
        <v>0.009107113095994735</v>
      </c>
      <c r="H62" s="254">
        <v>4163</v>
      </c>
      <c r="I62" s="255">
        <v>5293</v>
      </c>
      <c r="J62" s="256"/>
      <c r="K62" s="255"/>
      <c r="L62" s="256">
        <f t="shared" si="18"/>
        <v>9456</v>
      </c>
      <c r="M62" s="258">
        <f t="shared" si="19"/>
        <v>0.02284263959390853</v>
      </c>
      <c r="N62" s="254">
        <v>14991</v>
      </c>
      <c r="O62" s="255">
        <v>20443</v>
      </c>
      <c r="P62" s="256">
        <v>156</v>
      </c>
      <c r="Q62" s="255">
        <v>0</v>
      </c>
      <c r="R62" s="256">
        <f t="shared" si="20"/>
        <v>35590</v>
      </c>
      <c r="S62" s="257">
        <f t="shared" si="21"/>
        <v>0.00826582368735631</v>
      </c>
      <c r="T62" s="254">
        <v>17708</v>
      </c>
      <c r="U62" s="255">
        <v>18972</v>
      </c>
      <c r="V62" s="256"/>
      <c r="W62" s="255"/>
      <c r="X62" s="256">
        <f t="shared" si="22"/>
        <v>36680</v>
      </c>
      <c r="Y62" s="259">
        <f t="shared" si="23"/>
        <v>-0.029716466739367453</v>
      </c>
    </row>
    <row r="63" spans="1:25" ht="19.5" customHeight="1">
      <c r="A63" s="253" t="s">
        <v>324</v>
      </c>
      <c r="B63" s="254">
        <v>3929</v>
      </c>
      <c r="C63" s="255">
        <v>4653</v>
      </c>
      <c r="D63" s="256">
        <v>14</v>
      </c>
      <c r="E63" s="255">
        <v>0</v>
      </c>
      <c r="F63" s="256">
        <f t="shared" si="16"/>
        <v>8596</v>
      </c>
      <c r="G63" s="257">
        <f t="shared" si="17"/>
        <v>0.008093956180021789</v>
      </c>
      <c r="H63" s="254">
        <v>3273</v>
      </c>
      <c r="I63" s="255">
        <v>4299</v>
      </c>
      <c r="J63" s="256"/>
      <c r="K63" s="255"/>
      <c r="L63" s="256">
        <f t="shared" si="18"/>
        <v>7572</v>
      </c>
      <c r="M63" s="258">
        <f t="shared" si="19"/>
        <v>0.1352350765979926</v>
      </c>
      <c r="N63" s="254">
        <v>14342</v>
      </c>
      <c r="O63" s="255">
        <v>18403</v>
      </c>
      <c r="P63" s="256">
        <v>51</v>
      </c>
      <c r="Q63" s="255">
        <v>0</v>
      </c>
      <c r="R63" s="256">
        <f t="shared" si="20"/>
        <v>32796</v>
      </c>
      <c r="S63" s="257">
        <f t="shared" si="21"/>
        <v>0.007616913561408753</v>
      </c>
      <c r="T63" s="254">
        <v>13621</v>
      </c>
      <c r="U63" s="255">
        <v>15348</v>
      </c>
      <c r="V63" s="256"/>
      <c r="W63" s="255"/>
      <c r="X63" s="256">
        <f t="shared" si="22"/>
        <v>28969</v>
      </c>
      <c r="Y63" s="259">
        <f t="shared" si="23"/>
        <v>0.1321067347854603</v>
      </c>
    </row>
    <row r="64" spans="1:25" ht="19.5" customHeight="1">
      <c r="A64" s="253" t="s">
        <v>325</v>
      </c>
      <c r="B64" s="254">
        <v>3963</v>
      </c>
      <c r="C64" s="255">
        <v>2825</v>
      </c>
      <c r="D64" s="256">
        <v>0</v>
      </c>
      <c r="E64" s="255">
        <v>0</v>
      </c>
      <c r="F64" s="256">
        <f t="shared" si="16"/>
        <v>6788</v>
      </c>
      <c r="G64" s="257">
        <f t="shared" si="17"/>
        <v>0.0063915512505802585</v>
      </c>
      <c r="H64" s="254">
        <v>3765</v>
      </c>
      <c r="I64" s="255">
        <v>2897</v>
      </c>
      <c r="J64" s="256"/>
      <c r="K64" s="255"/>
      <c r="L64" s="256">
        <f t="shared" si="18"/>
        <v>6662</v>
      </c>
      <c r="M64" s="258">
        <f t="shared" si="19"/>
        <v>0.018913239267487336</v>
      </c>
      <c r="N64" s="254">
        <v>13291</v>
      </c>
      <c r="O64" s="255">
        <v>13047</v>
      </c>
      <c r="P64" s="256"/>
      <c r="Q64" s="255">
        <v>0</v>
      </c>
      <c r="R64" s="256">
        <f t="shared" si="20"/>
        <v>26338</v>
      </c>
      <c r="S64" s="257">
        <f t="shared" si="21"/>
        <v>0.0061170346804605355</v>
      </c>
      <c r="T64" s="254">
        <v>13638</v>
      </c>
      <c r="U64" s="255">
        <v>12907</v>
      </c>
      <c r="V64" s="256"/>
      <c r="W64" s="255"/>
      <c r="X64" s="256">
        <f t="shared" si="22"/>
        <v>26545</v>
      </c>
      <c r="Y64" s="259">
        <f t="shared" si="23"/>
        <v>-0.007798078734224889</v>
      </c>
    </row>
    <row r="65" spans="1:25" ht="19.5" customHeight="1">
      <c r="A65" s="253" t="s">
        <v>326</v>
      </c>
      <c r="B65" s="254">
        <v>3227</v>
      </c>
      <c r="C65" s="255">
        <v>3517</v>
      </c>
      <c r="D65" s="256">
        <v>0</v>
      </c>
      <c r="E65" s="255">
        <v>0</v>
      </c>
      <c r="F65" s="256">
        <f t="shared" si="16"/>
        <v>6744</v>
      </c>
      <c r="G65" s="257">
        <f t="shared" si="17"/>
        <v>0.006350121042120398</v>
      </c>
      <c r="H65" s="254">
        <v>3811</v>
      </c>
      <c r="I65" s="255">
        <v>3483</v>
      </c>
      <c r="J65" s="256"/>
      <c r="K65" s="255"/>
      <c r="L65" s="256">
        <f t="shared" si="18"/>
        <v>7294</v>
      </c>
      <c r="M65" s="258">
        <f t="shared" si="19"/>
        <v>-0.07540444200712915</v>
      </c>
      <c r="N65" s="254">
        <v>13875</v>
      </c>
      <c r="O65" s="255">
        <v>15087</v>
      </c>
      <c r="P65" s="256"/>
      <c r="Q65" s="255"/>
      <c r="R65" s="256">
        <f t="shared" si="20"/>
        <v>28962</v>
      </c>
      <c r="S65" s="257">
        <f t="shared" si="21"/>
        <v>0.00672646208578852</v>
      </c>
      <c r="T65" s="254">
        <v>15511</v>
      </c>
      <c r="U65" s="255">
        <v>13664</v>
      </c>
      <c r="V65" s="256"/>
      <c r="W65" s="255"/>
      <c r="X65" s="256">
        <f t="shared" si="22"/>
        <v>29175</v>
      </c>
      <c r="Y65" s="259">
        <f t="shared" si="23"/>
        <v>-0.007300771208226253</v>
      </c>
    </row>
    <row r="66" spans="1:25" ht="19.5" customHeight="1">
      <c r="A66" s="253" t="s">
        <v>327</v>
      </c>
      <c r="B66" s="254">
        <v>2086</v>
      </c>
      <c r="C66" s="255">
        <v>1979</v>
      </c>
      <c r="D66" s="256">
        <v>0</v>
      </c>
      <c r="E66" s="255">
        <v>0</v>
      </c>
      <c r="F66" s="256">
        <f aca="true" t="shared" si="24" ref="F66:F71">SUM(B66:E66)</f>
        <v>4065</v>
      </c>
      <c r="G66" s="257">
        <f aca="true" t="shared" si="25" ref="G66:G71">F66/$F$9</f>
        <v>0.0038275863043029977</v>
      </c>
      <c r="H66" s="254">
        <v>2601</v>
      </c>
      <c r="I66" s="255">
        <v>2577</v>
      </c>
      <c r="J66" s="256">
        <v>0</v>
      </c>
      <c r="K66" s="255"/>
      <c r="L66" s="256">
        <f aca="true" t="shared" si="26" ref="L66:L71">SUM(H66:K66)</f>
        <v>5178</v>
      </c>
      <c r="M66" s="258">
        <f aca="true" t="shared" si="27" ref="M66:M71">IF(ISERROR(F66/L66-1),"         /0",(F66/L66-1))</f>
        <v>-0.21494785631517965</v>
      </c>
      <c r="N66" s="254">
        <v>7337</v>
      </c>
      <c r="O66" s="255">
        <v>8410</v>
      </c>
      <c r="P66" s="256">
        <v>0</v>
      </c>
      <c r="Q66" s="255"/>
      <c r="R66" s="256">
        <f aca="true" t="shared" si="28" ref="R66:R71">SUM(N66:Q66)</f>
        <v>15747</v>
      </c>
      <c r="S66" s="257">
        <f aca="true" t="shared" si="29" ref="S66:S71">R66/$R$9</f>
        <v>0.003657261185861191</v>
      </c>
      <c r="T66" s="254">
        <v>9804</v>
      </c>
      <c r="U66" s="255">
        <v>8768</v>
      </c>
      <c r="V66" s="256">
        <v>0</v>
      </c>
      <c r="W66" s="255">
        <v>0</v>
      </c>
      <c r="X66" s="256">
        <f aca="true" t="shared" si="30" ref="X66:X71">SUM(T66:W66)</f>
        <v>18572</v>
      </c>
      <c r="Y66" s="259">
        <f aca="true" t="shared" si="31" ref="Y66:Y71">IF(ISERROR(R66/X66-1),"         /0",(R66/X66-1))</f>
        <v>-0.1521107042860219</v>
      </c>
    </row>
    <row r="67" spans="1:25" ht="19.5" customHeight="1">
      <c r="A67" s="253" t="s">
        <v>328</v>
      </c>
      <c r="B67" s="254">
        <v>1427</v>
      </c>
      <c r="C67" s="255">
        <v>1505</v>
      </c>
      <c r="D67" s="256">
        <v>0</v>
      </c>
      <c r="E67" s="255">
        <v>0</v>
      </c>
      <c r="F67" s="256">
        <f t="shared" si="24"/>
        <v>2932</v>
      </c>
      <c r="G67" s="257">
        <f t="shared" si="25"/>
        <v>0.0027607584364615963</v>
      </c>
      <c r="H67" s="254">
        <v>976</v>
      </c>
      <c r="I67" s="255">
        <v>651</v>
      </c>
      <c r="J67" s="256"/>
      <c r="K67" s="255"/>
      <c r="L67" s="256">
        <f t="shared" si="26"/>
        <v>1627</v>
      </c>
      <c r="M67" s="258">
        <f t="shared" si="27"/>
        <v>0.8020897357098955</v>
      </c>
      <c r="N67" s="254">
        <v>3392</v>
      </c>
      <c r="O67" s="255">
        <v>3865</v>
      </c>
      <c r="P67" s="256"/>
      <c r="Q67" s="255"/>
      <c r="R67" s="256">
        <f t="shared" si="28"/>
        <v>7257</v>
      </c>
      <c r="S67" s="257">
        <f t="shared" si="29"/>
        <v>0.001685447667860206</v>
      </c>
      <c r="T67" s="254">
        <v>2754</v>
      </c>
      <c r="U67" s="255">
        <v>2590</v>
      </c>
      <c r="V67" s="256"/>
      <c r="W67" s="255"/>
      <c r="X67" s="256">
        <f t="shared" si="30"/>
        <v>5344</v>
      </c>
      <c r="Y67" s="259">
        <f t="shared" si="31"/>
        <v>0.3579715568862276</v>
      </c>
    </row>
    <row r="68" spans="1:25" ht="19.5" customHeight="1">
      <c r="A68" s="253" t="s">
        <v>329</v>
      </c>
      <c r="B68" s="254">
        <v>1126</v>
      </c>
      <c r="C68" s="255">
        <v>779</v>
      </c>
      <c r="D68" s="256">
        <v>29</v>
      </c>
      <c r="E68" s="255">
        <v>0</v>
      </c>
      <c r="F68" s="256">
        <f t="shared" si="24"/>
        <v>1934</v>
      </c>
      <c r="G68" s="257">
        <f t="shared" si="25"/>
        <v>0.0018210459809402208</v>
      </c>
      <c r="H68" s="254">
        <v>1081</v>
      </c>
      <c r="I68" s="255">
        <v>905</v>
      </c>
      <c r="J68" s="256"/>
      <c r="K68" s="255">
        <v>0</v>
      </c>
      <c r="L68" s="256">
        <f t="shared" si="26"/>
        <v>1986</v>
      </c>
      <c r="M68" s="258">
        <f t="shared" si="27"/>
        <v>-0.02618328298086603</v>
      </c>
      <c r="N68" s="254">
        <v>6366</v>
      </c>
      <c r="O68" s="255">
        <v>3941</v>
      </c>
      <c r="P68" s="256">
        <v>48</v>
      </c>
      <c r="Q68" s="255">
        <v>0</v>
      </c>
      <c r="R68" s="256">
        <f t="shared" si="28"/>
        <v>10355</v>
      </c>
      <c r="S68" s="257">
        <f t="shared" si="29"/>
        <v>0.002404962188327468</v>
      </c>
      <c r="T68" s="254">
        <v>6811</v>
      </c>
      <c r="U68" s="255">
        <v>3919</v>
      </c>
      <c r="V68" s="256">
        <v>37</v>
      </c>
      <c r="W68" s="255">
        <v>0</v>
      </c>
      <c r="X68" s="256">
        <f t="shared" si="30"/>
        <v>10767</v>
      </c>
      <c r="Y68" s="259">
        <f t="shared" si="31"/>
        <v>-0.03826506919290429</v>
      </c>
    </row>
    <row r="69" spans="1:25" ht="19.5" customHeight="1">
      <c r="A69" s="253" t="s">
        <v>330</v>
      </c>
      <c r="B69" s="254">
        <v>580</v>
      </c>
      <c r="C69" s="255">
        <v>496</v>
      </c>
      <c r="D69" s="256">
        <v>0</v>
      </c>
      <c r="E69" s="255">
        <v>0</v>
      </c>
      <c r="F69" s="256">
        <f t="shared" si="24"/>
        <v>1076</v>
      </c>
      <c r="G69" s="257">
        <f t="shared" si="25"/>
        <v>0.001013156915972946</v>
      </c>
      <c r="H69" s="254">
        <v>552</v>
      </c>
      <c r="I69" s="255">
        <v>530</v>
      </c>
      <c r="J69" s="256"/>
      <c r="K69" s="255">
        <v>0</v>
      </c>
      <c r="L69" s="256">
        <f t="shared" si="26"/>
        <v>1082</v>
      </c>
      <c r="M69" s="258">
        <f t="shared" si="27"/>
        <v>-0.00554528650646946</v>
      </c>
      <c r="N69" s="254">
        <v>2294</v>
      </c>
      <c r="O69" s="255">
        <v>2082</v>
      </c>
      <c r="P69" s="256"/>
      <c r="Q69" s="255"/>
      <c r="R69" s="256">
        <f t="shared" si="28"/>
        <v>4376</v>
      </c>
      <c r="S69" s="257">
        <f t="shared" si="29"/>
        <v>0.0010163316790073394</v>
      </c>
      <c r="T69" s="254">
        <v>2167</v>
      </c>
      <c r="U69" s="255">
        <v>2056</v>
      </c>
      <c r="V69" s="256">
        <v>1</v>
      </c>
      <c r="W69" s="255">
        <v>0</v>
      </c>
      <c r="X69" s="256">
        <f t="shared" si="30"/>
        <v>4224</v>
      </c>
      <c r="Y69" s="259">
        <f t="shared" si="31"/>
        <v>0.0359848484848484</v>
      </c>
    </row>
    <row r="70" spans="1:25" ht="19.5" customHeight="1">
      <c r="A70" s="253" t="s">
        <v>331</v>
      </c>
      <c r="B70" s="254">
        <v>456</v>
      </c>
      <c r="C70" s="255">
        <v>400</v>
      </c>
      <c r="D70" s="256">
        <v>2</v>
      </c>
      <c r="E70" s="255">
        <v>0</v>
      </c>
      <c r="F70" s="256">
        <f t="shared" si="24"/>
        <v>858</v>
      </c>
      <c r="G70" s="257">
        <f t="shared" si="25"/>
        <v>0.0008078890649672748</v>
      </c>
      <c r="H70" s="254">
        <v>705</v>
      </c>
      <c r="I70" s="255">
        <v>631</v>
      </c>
      <c r="J70" s="256"/>
      <c r="K70" s="255"/>
      <c r="L70" s="256">
        <f t="shared" si="26"/>
        <v>1336</v>
      </c>
      <c r="M70" s="258">
        <f t="shared" si="27"/>
        <v>-0.3577844311377245</v>
      </c>
      <c r="N70" s="254">
        <v>2782</v>
      </c>
      <c r="O70" s="255">
        <v>1986</v>
      </c>
      <c r="P70" s="256">
        <v>2</v>
      </c>
      <c r="Q70" s="255">
        <v>0</v>
      </c>
      <c r="R70" s="256">
        <f t="shared" si="28"/>
        <v>4770</v>
      </c>
      <c r="S70" s="257">
        <f t="shared" si="29"/>
        <v>0.0011078386903256418</v>
      </c>
      <c r="T70" s="254">
        <v>2638</v>
      </c>
      <c r="U70" s="255">
        <v>2170</v>
      </c>
      <c r="V70" s="256">
        <v>6</v>
      </c>
      <c r="W70" s="255"/>
      <c r="X70" s="256">
        <f t="shared" si="30"/>
        <v>4814</v>
      </c>
      <c r="Y70" s="259">
        <f t="shared" si="31"/>
        <v>-0.009140008309098446</v>
      </c>
    </row>
    <row r="71" spans="1:25" ht="19.5" customHeight="1">
      <c r="A71" s="253" t="s">
        <v>332</v>
      </c>
      <c r="B71" s="254">
        <v>483</v>
      </c>
      <c r="C71" s="255">
        <v>346</v>
      </c>
      <c r="D71" s="256">
        <v>0</v>
      </c>
      <c r="E71" s="255">
        <v>0</v>
      </c>
      <c r="F71" s="256">
        <f t="shared" si="24"/>
        <v>829</v>
      </c>
      <c r="G71" s="257">
        <f t="shared" si="25"/>
        <v>0.0007805827912096397</v>
      </c>
      <c r="H71" s="254">
        <v>499</v>
      </c>
      <c r="I71" s="255">
        <v>440</v>
      </c>
      <c r="J71" s="256"/>
      <c r="K71" s="255"/>
      <c r="L71" s="256">
        <f t="shared" si="26"/>
        <v>939</v>
      </c>
      <c r="M71" s="258">
        <f t="shared" si="27"/>
        <v>-0.11714589989350377</v>
      </c>
      <c r="N71" s="254">
        <v>3074</v>
      </c>
      <c r="O71" s="255">
        <v>1707</v>
      </c>
      <c r="P71" s="256">
        <v>1</v>
      </c>
      <c r="Q71" s="255"/>
      <c r="R71" s="256">
        <f t="shared" si="28"/>
        <v>4782</v>
      </c>
      <c r="S71" s="257">
        <f t="shared" si="29"/>
        <v>0.001110625705898788</v>
      </c>
      <c r="T71" s="254">
        <v>3052</v>
      </c>
      <c r="U71" s="255">
        <v>2066</v>
      </c>
      <c r="V71" s="256"/>
      <c r="W71" s="255">
        <v>0</v>
      </c>
      <c r="X71" s="256">
        <f t="shared" si="30"/>
        <v>5118</v>
      </c>
      <c r="Y71" s="259">
        <f t="shared" si="31"/>
        <v>-0.06565064478311844</v>
      </c>
    </row>
    <row r="72" spans="1:25" ht="19.5" customHeight="1">
      <c r="A72" s="253" t="s">
        <v>333</v>
      </c>
      <c r="B72" s="254">
        <v>399</v>
      </c>
      <c r="C72" s="255">
        <v>337</v>
      </c>
      <c r="D72" s="256">
        <v>0</v>
      </c>
      <c r="E72" s="255">
        <v>0</v>
      </c>
      <c r="F72" s="256">
        <f aca="true" t="shared" si="32" ref="F72:F83">SUM(B72:E72)</f>
        <v>736</v>
      </c>
      <c r="G72" s="257">
        <f aca="true" t="shared" si="33" ref="G72:G83">F72/$F$9</f>
        <v>0.0006930143960558442</v>
      </c>
      <c r="H72" s="254">
        <v>323</v>
      </c>
      <c r="I72" s="255">
        <v>303</v>
      </c>
      <c r="J72" s="256"/>
      <c r="K72" s="255"/>
      <c r="L72" s="256">
        <f aca="true" t="shared" si="34" ref="L72:L83">SUM(H72:K72)</f>
        <v>626</v>
      </c>
      <c r="M72" s="258">
        <f aca="true" t="shared" si="35" ref="M72:M83">IF(ISERROR(F72/L72-1),"         /0",(F72/L72-1))</f>
        <v>0.17571884984025554</v>
      </c>
      <c r="N72" s="254">
        <v>1363</v>
      </c>
      <c r="O72" s="255">
        <v>1110</v>
      </c>
      <c r="P72" s="256"/>
      <c r="Q72" s="255"/>
      <c r="R72" s="256">
        <f aca="true" t="shared" si="36" ref="R72:R83">SUM(N72:Q72)</f>
        <v>2473</v>
      </c>
      <c r="S72" s="257">
        <f aca="true" t="shared" si="37" ref="S72:S83">R72/$R$9</f>
        <v>0.0005743574593658936</v>
      </c>
      <c r="T72" s="254">
        <v>1027</v>
      </c>
      <c r="U72" s="255">
        <v>1131</v>
      </c>
      <c r="V72" s="256"/>
      <c r="W72" s="255"/>
      <c r="X72" s="256">
        <f aca="true" t="shared" si="38" ref="X72:X83">SUM(T72:W72)</f>
        <v>2158</v>
      </c>
      <c r="Y72" s="259">
        <f aca="true" t="shared" si="39" ref="Y72:Y83">IF(ISERROR(R72/X72-1),"         /0",(R72/X72-1))</f>
        <v>0.14596848934198325</v>
      </c>
    </row>
    <row r="73" spans="1:25" ht="19.5" customHeight="1" thickBot="1">
      <c r="A73" s="253" t="s">
        <v>275</v>
      </c>
      <c r="B73" s="254">
        <v>21122</v>
      </c>
      <c r="C73" s="255">
        <v>14957</v>
      </c>
      <c r="D73" s="256">
        <v>24</v>
      </c>
      <c r="E73" s="255">
        <v>0</v>
      </c>
      <c r="F73" s="256">
        <f t="shared" si="32"/>
        <v>36103</v>
      </c>
      <c r="G73" s="257">
        <f t="shared" si="33"/>
        <v>0.03399442763696215</v>
      </c>
      <c r="H73" s="254">
        <v>18974</v>
      </c>
      <c r="I73" s="255">
        <v>15164</v>
      </c>
      <c r="J73" s="256">
        <v>9</v>
      </c>
      <c r="K73" s="255">
        <v>0</v>
      </c>
      <c r="L73" s="256">
        <f t="shared" si="34"/>
        <v>34147</v>
      </c>
      <c r="M73" s="258">
        <f t="shared" si="35"/>
        <v>0.05728175242334621</v>
      </c>
      <c r="N73" s="254">
        <v>84586</v>
      </c>
      <c r="O73" s="255">
        <v>66854</v>
      </c>
      <c r="P73" s="256">
        <v>30</v>
      </c>
      <c r="Q73" s="255">
        <v>71</v>
      </c>
      <c r="R73" s="256">
        <f t="shared" si="36"/>
        <v>151541</v>
      </c>
      <c r="S73" s="257">
        <f t="shared" si="37"/>
        <v>0.035195593914179896</v>
      </c>
      <c r="T73" s="254">
        <v>77454</v>
      </c>
      <c r="U73" s="255">
        <v>63280</v>
      </c>
      <c r="V73" s="256">
        <v>30</v>
      </c>
      <c r="W73" s="255">
        <v>0</v>
      </c>
      <c r="X73" s="256">
        <f t="shared" si="38"/>
        <v>140764</v>
      </c>
      <c r="Y73" s="259">
        <f t="shared" si="39"/>
        <v>0.07656076837827852</v>
      </c>
    </row>
    <row r="74" spans="1:25" s="119" customFormat="1" ht="19.5" customHeight="1">
      <c r="A74" s="126" t="s">
        <v>50</v>
      </c>
      <c r="B74" s="123">
        <f>SUM(B75:B94)</f>
        <v>157432</v>
      </c>
      <c r="C74" s="122">
        <f>SUM(C75:C94)</f>
        <v>150527</v>
      </c>
      <c r="D74" s="121">
        <f>SUM(D75:D94)</f>
        <v>234</v>
      </c>
      <c r="E74" s="122">
        <f>SUM(E75:E94)</f>
        <v>292</v>
      </c>
      <c r="F74" s="121">
        <f t="shared" si="32"/>
        <v>308485</v>
      </c>
      <c r="G74" s="124">
        <f t="shared" si="33"/>
        <v>0.290468133107727</v>
      </c>
      <c r="H74" s="123">
        <f>SUM(H75:H94)</f>
        <v>148571</v>
      </c>
      <c r="I74" s="122">
        <f>SUM(I75:I94)</f>
        <v>145236</v>
      </c>
      <c r="J74" s="121">
        <f>SUM(J75:J94)</f>
        <v>652</v>
      </c>
      <c r="K74" s="122">
        <f>SUM(K75:K94)</f>
        <v>541</v>
      </c>
      <c r="L74" s="121">
        <f t="shared" si="34"/>
        <v>295000</v>
      </c>
      <c r="M74" s="125">
        <f t="shared" si="35"/>
        <v>0.04571186440677977</v>
      </c>
      <c r="N74" s="123">
        <f>SUM(N75:N94)</f>
        <v>637091</v>
      </c>
      <c r="O74" s="122">
        <f>SUM(O75:O94)</f>
        <v>596672</v>
      </c>
      <c r="P74" s="121">
        <f>SUM(P75:P94)</f>
        <v>6465</v>
      </c>
      <c r="Q74" s="122">
        <f>SUM(Q75:Q94)</f>
        <v>6312</v>
      </c>
      <c r="R74" s="121">
        <f t="shared" si="36"/>
        <v>1246540</v>
      </c>
      <c r="S74" s="124">
        <f t="shared" si="37"/>
        <v>0.2895105327124792</v>
      </c>
      <c r="T74" s="123">
        <f>SUM(T75:T94)</f>
        <v>598730</v>
      </c>
      <c r="U74" s="122">
        <f>SUM(U75:U94)</f>
        <v>572077</v>
      </c>
      <c r="V74" s="121">
        <f>SUM(V75:V94)</f>
        <v>1690</v>
      </c>
      <c r="W74" s="122">
        <f>SUM(W75:W94)</f>
        <v>1651</v>
      </c>
      <c r="X74" s="121">
        <f t="shared" si="38"/>
        <v>1174148</v>
      </c>
      <c r="Y74" s="120">
        <f t="shared" si="39"/>
        <v>0.06165491914136889</v>
      </c>
    </row>
    <row r="75" spans="1:25" s="111" customFormat="1" ht="19.5" customHeight="1">
      <c r="A75" s="246" t="s">
        <v>334</v>
      </c>
      <c r="B75" s="247">
        <v>26606</v>
      </c>
      <c r="C75" s="248">
        <v>25443</v>
      </c>
      <c r="D75" s="249">
        <v>57</v>
      </c>
      <c r="E75" s="248">
        <v>107</v>
      </c>
      <c r="F75" s="249">
        <f t="shared" si="32"/>
        <v>52213</v>
      </c>
      <c r="G75" s="250">
        <f t="shared" si="33"/>
        <v>0.04916353350715189</v>
      </c>
      <c r="H75" s="247">
        <v>27949</v>
      </c>
      <c r="I75" s="248">
        <v>27795</v>
      </c>
      <c r="J75" s="249">
        <v>0</v>
      </c>
      <c r="K75" s="248">
        <v>0</v>
      </c>
      <c r="L75" s="249">
        <f t="shared" si="34"/>
        <v>55744</v>
      </c>
      <c r="M75" s="251">
        <f t="shared" si="35"/>
        <v>-0.0633431400688863</v>
      </c>
      <c r="N75" s="247">
        <v>109254</v>
      </c>
      <c r="O75" s="248">
        <v>101760</v>
      </c>
      <c r="P75" s="249">
        <v>2568</v>
      </c>
      <c r="Q75" s="248">
        <v>2404</v>
      </c>
      <c r="R75" s="249">
        <f t="shared" si="36"/>
        <v>215986</v>
      </c>
      <c r="S75" s="250">
        <f t="shared" si="37"/>
        <v>0.05016302879846417</v>
      </c>
      <c r="T75" s="267">
        <v>120703</v>
      </c>
      <c r="U75" s="248">
        <v>113355</v>
      </c>
      <c r="V75" s="249">
        <v>677</v>
      </c>
      <c r="W75" s="248">
        <v>783</v>
      </c>
      <c r="X75" s="249">
        <f t="shared" si="38"/>
        <v>235518</v>
      </c>
      <c r="Y75" s="252">
        <f t="shared" si="39"/>
        <v>-0.08293209011625435</v>
      </c>
    </row>
    <row r="76" spans="1:25" s="111" customFormat="1" ht="19.5" customHeight="1">
      <c r="A76" s="253" t="s">
        <v>335</v>
      </c>
      <c r="B76" s="254">
        <v>21065</v>
      </c>
      <c r="C76" s="255">
        <v>20793</v>
      </c>
      <c r="D76" s="256">
        <v>2</v>
      </c>
      <c r="E76" s="255">
        <v>0</v>
      </c>
      <c r="F76" s="256">
        <f t="shared" si="32"/>
        <v>41860</v>
      </c>
      <c r="G76" s="257">
        <f t="shared" si="33"/>
        <v>0.039415193775676136</v>
      </c>
      <c r="H76" s="254">
        <v>19468</v>
      </c>
      <c r="I76" s="255">
        <v>19586</v>
      </c>
      <c r="J76" s="256">
        <v>0</v>
      </c>
      <c r="K76" s="255">
        <v>0</v>
      </c>
      <c r="L76" s="256">
        <f t="shared" si="34"/>
        <v>39054</v>
      </c>
      <c r="M76" s="258">
        <f t="shared" si="35"/>
        <v>0.07184923439340407</v>
      </c>
      <c r="N76" s="254">
        <v>80664</v>
      </c>
      <c r="O76" s="255">
        <v>80332</v>
      </c>
      <c r="P76" s="256">
        <v>41</v>
      </c>
      <c r="Q76" s="255">
        <v>0</v>
      </c>
      <c r="R76" s="256">
        <f t="shared" si="36"/>
        <v>161037</v>
      </c>
      <c r="S76" s="257">
        <f t="shared" si="37"/>
        <v>0.03740105223772964</v>
      </c>
      <c r="T76" s="268">
        <v>75060</v>
      </c>
      <c r="U76" s="255">
        <v>75309</v>
      </c>
      <c r="V76" s="256">
        <v>0</v>
      </c>
      <c r="W76" s="255">
        <v>0</v>
      </c>
      <c r="X76" s="256">
        <f t="shared" si="38"/>
        <v>150369</v>
      </c>
      <c r="Y76" s="259">
        <f t="shared" si="39"/>
        <v>0.07094547413363128</v>
      </c>
    </row>
    <row r="77" spans="1:25" s="111" customFormat="1" ht="19.5" customHeight="1">
      <c r="A77" s="253" t="s">
        <v>336</v>
      </c>
      <c r="B77" s="254">
        <v>16593</v>
      </c>
      <c r="C77" s="255">
        <v>16392</v>
      </c>
      <c r="D77" s="256">
        <v>8</v>
      </c>
      <c r="E77" s="255">
        <v>19</v>
      </c>
      <c r="F77" s="256">
        <f t="shared" si="32"/>
        <v>33012</v>
      </c>
      <c r="G77" s="257">
        <f t="shared" si="33"/>
        <v>0.031083955492656967</v>
      </c>
      <c r="H77" s="254">
        <v>14741</v>
      </c>
      <c r="I77" s="255">
        <v>14260</v>
      </c>
      <c r="J77" s="256"/>
      <c r="K77" s="255"/>
      <c r="L77" s="256">
        <f t="shared" si="34"/>
        <v>29001</v>
      </c>
      <c r="M77" s="258">
        <f t="shared" si="35"/>
        <v>0.1383055756698044</v>
      </c>
      <c r="N77" s="254">
        <v>65337</v>
      </c>
      <c r="O77" s="255">
        <v>60983</v>
      </c>
      <c r="P77" s="256">
        <v>107</v>
      </c>
      <c r="Q77" s="255">
        <v>148</v>
      </c>
      <c r="R77" s="256">
        <f t="shared" si="36"/>
        <v>126575</v>
      </c>
      <c r="S77" s="257">
        <f t="shared" si="37"/>
        <v>0.029397208014249082</v>
      </c>
      <c r="T77" s="268">
        <v>61133</v>
      </c>
      <c r="U77" s="255">
        <v>57742</v>
      </c>
      <c r="V77" s="256">
        <v>15</v>
      </c>
      <c r="W77" s="255">
        <v>4</v>
      </c>
      <c r="X77" s="256">
        <f t="shared" si="38"/>
        <v>118894</v>
      </c>
      <c r="Y77" s="259">
        <f t="shared" si="39"/>
        <v>0.06460376469796625</v>
      </c>
    </row>
    <row r="78" spans="1:25" s="111" customFormat="1" ht="19.5" customHeight="1">
      <c r="A78" s="253" t="s">
        <v>337</v>
      </c>
      <c r="B78" s="254">
        <v>12803</v>
      </c>
      <c r="C78" s="255">
        <v>12725</v>
      </c>
      <c r="D78" s="256">
        <v>0</v>
      </c>
      <c r="E78" s="255">
        <v>0</v>
      </c>
      <c r="F78" s="256">
        <f t="shared" si="32"/>
        <v>25528</v>
      </c>
      <c r="G78" s="257">
        <f t="shared" si="33"/>
        <v>0.024037053671893464</v>
      </c>
      <c r="H78" s="254">
        <v>11421</v>
      </c>
      <c r="I78" s="255">
        <v>11243</v>
      </c>
      <c r="J78" s="256">
        <v>309</v>
      </c>
      <c r="K78" s="255">
        <v>299</v>
      </c>
      <c r="L78" s="256">
        <f t="shared" si="34"/>
        <v>23272</v>
      </c>
      <c r="M78" s="258">
        <f t="shared" si="35"/>
        <v>0.09694052939154352</v>
      </c>
      <c r="N78" s="254">
        <v>49880</v>
      </c>
      <c r="O78" s="255">
        <v>52102</v>
      </c>
      <c r="P78" s="256">
        <v>1741</v>
      </c>
      <c r="Q78" s="255">
        <v>1651</v>
      </c>
      <c r="R78" s="256">
        <f t="shared" si="36"/>
        <v>105374</v>
      </c>
      <c r="S78" s="257">
        <f t="shared" si="37"/>
        <v>0.02447324825039291</v>
      </c>
      <c r="T78" s="268">
        <v>44886</v>
      </c>
      <c r="U78" s="255">
        <v>50022</v>
      </c>
      <c r="V78" s="256">
        <v>309</v>
      </c>
      <c r="W78" s="255">
        <v>299</v>
      </c>
      <c r="X78" s="256">
        <f t="shared" si="38"/>
        <v>95516</v>
      </c>
      <c r="Y78" s="259">
        <f t="shared" si="39"/>
        <v>0.10320783952426815</v>
      </c>
    </row>
    <row r="79" spans="1:25" s="111" customFormat="1" ht="19.5" customHeight="1">
      <c r="A79" s="253" t="s">
        <v>338</v>
      </c>
      <c r="B79" s="254">
        <v>9066</v>
      </c>
      <c r="C79" s="255">
        <v>9294</v>
      </c>
      <c r="D79" s="256">
        <v>0</v>
      </c>
      <c r="E79" s="255">
        <v>83</v>
      </c>
      <c r="F79" s="256">
        <f t="shared" si="32"/>
        <v>18443</v>
      </c>
      <c r="G79" s="257">
        <f t="shared" si="33"/>
        <v>0.01736584851420915</v>
      </c>
      <c r="H79" s="254">
        <v>8741</v>
      </c>
      <c r="I79" s="255">
        <v>8909</v>
      </c>
      <c r="J79" s="256"/>
      <c r="K79" s="255"/>
      <c r="L79" s="256">
        <f t="shared" si="34"/>
        <v>17650</v>
      </c>
      <c r="M79" s="258">
        <f t="shared" si="35"/>
        <v>0.044929178470255016</v>
      </c>
      <c r="N79" s="254">
        <v>35646</v>
      </c>
      <c r="O79" s="255">
        <v>33930</v>
      </c>
      <c r="P79" s="256">
        <v>0</v>
      </c>
      <c r="Q79" s="255">
        <v>83</v>
      </c>
      <c r="R79" s="256">
        <f t="shared" si="36"/>
        <v>69659</v>
      </c>
      <c r="S79" s="257">
        <f t="shared" si="37"/>
        <v>0.016178393150816327</v>
      </c>
      <c r="T79" s="268">
        <v>28158</v>
      </c>
      <c r="U79" s="255">
        <v>26949</v>
      </c>
      <c r="V79" s="256">
        <v>4</v>
      </c>
      <c r="W79" s="255">
        <v>5</v>
      </c>
      <c r="X79" s="256">
        <f t="shared" si="38"/>
        <v>55116</v>
      </c>
      <c r="Y79" s="259">
        <f t="shared" si="39"/>
        <v>0.26386167356121626</v>
      </c>
    </row>
    <row r="80" spans="1:25" s="111" customFormat="1" ht="19.5" customHeight="1">
      <c r="A80" s="253" t="s">
        <v>339</v>
      </c>
      <c r="B80" s="254">
        <v>8567</v>
      </c>
      <c r="C80" s="255">
        <v>8016</v>
      </c>
      <c r="D80" s="256">
        <v>0</v>
      </c>
      <c r="E80" s="255">
        <v>5</v>
      </c>
      <c r="F80" s="256">
        <f t="shared" si="32"/>
        <v>16588</v>
      </c>
      <c r="G80" s="257">
        <f t="shared" si="33"/>
        <v>0.015619188589367314</v>
      </c>
      <c r="H80" s="254">
        <v>8575</v>
      </c>
      <c r="I80" s="255">
        <v>8176</v>
      </c>
      <c r="J80" s="256"/>
      <c r="K80" s="255"/>
      <c r="L80" s="256">
        <f t="shared" si="34"/>
        <v>16751</v>
      </c>
      <c r="M80" s="258">
        <f t="shared" si="35"/>
        <v>-0.009730762342546662</v>
      </c>
      <c r="N80" s="254">
        <v>37188</v>
      </c>
      <c r="O80" s="255">
        <v>33022</v>
      </c>
      <c r="P80" s="256">
        <v>16</v>
      </c>
      <c r="Q80" s="255">
        <v>53</v>
      </c>
      <c r="R80" s="256">
        <f t="shared" si="36"/>
        <v>70279</v>
      </c>
      <c r="S80" s="257">
        <f t="shared" si="37"/>
        <v>0.016322388955428885</v>
      </c>
      <c r="T80" s="268">
        <v>34322</v>
      </c>
      <c r="U80" s="255">
        <v>30911</v>
      </c>
      <c r="V80" s="256">
        <v>136</v>
      </c>
      <c r="W80" s="255">
        <v>235</v>
      </c>
      <c r="X80" s="256">
        <f t="shared" si="38"/>
        <v>65604</v>
      </c>
      <c r="Y80" s="259">
        <f t="shared" si="39"/>
        <v>0.07126089872568753</v>
      </c>
    </row>
    <row r="81" spans="1:25" s="111" customFormat="1" ht="19.5" customHeight="1">
      <c r="A81" s="253" t="s">
        <v>340</v>
      </c>
      <c r="B81" s="254">
        <v>6523</v>
      </c>
      <c r="C81" s="255">
        <v>6099</v>
      </c>
      <c r="D81" s="256">
        <v>0</v>
      </c>
      <c r="E81" s="255">
        <v>0</v>
      </c>
      <c r="F81" s="256">
        <f t="shared" si="32"/>
        <v>12622</v>
      </c>
      <c r="G81" s="257">
        <f t="shared" si="33"/>
        <v>0.011884820254099001</v>
      </c>
      <c r="H81" s="254">
        <v>5449</v>
      </c>
      <c r="I81" s="255">
        <v>5128</v>
      </c>
      <c r="J81" s="256"/>
      <c r="K81" s="255"/>
      <c r="L81" s="256">
        <f t="shared" si="34"/>
        <v>10577</v>
      </c>
      <c r="M81" s="258">
        <f t="shared" si="35"/>
        <v>0.19334404840692065</v>
      </c>
      <c r="N81" s="254">
        <v>27549</v>
      </c>
      <c r="O81" s="255">
        <v>24151</v>
      </c>
      <c r="P81" s="256">
        <v>1</v>
      </c>
      <c r="Q81" s="255">
        <v>46</v>
      </c>
      <c r="R81" s="256">
        <f t="shared" si="36"/>
        <v>51747</v>
      </c>
      <c r="S81" s="257">
        <f t="shared" si="37"/>
        <v>0.012018307905299997</v>
      </c>
      <c r="T81" s="268">
        <v>24901</v>
      </c>
      <c r="U81" s="255">
        <v>21937</v>
      </c>
      <c r="V81" s="256"/>
      <c r="W81" s="255"/>
      <c r="X81" s="256">
        <f t="shared" si="38"/>
        <v>46838</v>
      </c>
      <c r="Y81" s="259">
        <f t="shared" si="39"/>
        <v>0.10480806183013791</v>
      </c>
    </row>
    <row r="82" spans="1:25" s="111" customFormat="1" ht="19.5" customHeight="1">
      <c r="A82" s="253" t="s">
        <v>341</v>
      </c>
      <c r="B82" s="254">
        <v>4722</v>
      </c>
      <c r="C82" s="255">
        <v>4620</v>
      </c>
      <c r="D82" s="256">
        <v>0</v>
      </c>
      <c r="E82" s="255">
        <v>0</v>
      </c>
      <c r="F82" s="256">
        <f t="shared" si="32"/>
        <v>9342</v>
      </c>
      <c r="G82" s="257">
        <f t="shared" si="33"/>
        <v>0.008796386532545783</v>
      </c>
      <c r="H82" s="254">
        <v>3334</v>
      </c>
      <c r="I82" s="255">
        <v>3365</v>
      </c>
      <c r="J82" s="256">
        <v>88</v>
      </c>
      <c r="K82" s="255"/>
      <c r="L82" s="256">
        <f t="shared" si="34"/>
        <v>6787</v>
      </c>
      <c r="M82" s="258">
        <f t="shared" si="35"/>
        <v>0.3764549874760572</v>
      </c>
      <c r="N82" s="254">
        <v>15429</v>
      </c>
      <c r="O82" s="255">
        <v>17136</v>
      </c>
      <c r="P82" s="256">
        <v>12</v>
      </c>
      <c r="Q82" s="255">
        <v>4</v>
      </c>
      <c r="R82" s="256">
        <f t="shared" si="36"/>
        <v>32581</v>
      </c>
      <c r="S82" s="257">
        <f t="shared" si="37"/>
        <v>0.007566979532389882</v>
      </c>
      <c r="T82" s="268">
        <v>12596</v>
      </c>
      <c r="U82" s="255">
        <v>12681</v>
      </c>
      <c r="V82" s="256">
        <v>88</v>
      </c>
      <c r="W82" s="255"/>
      <c r="X82" s="256">
        <f t="shared" si="38"/>
        <v>25365</v>
      </c>
      <c r="Y82" s="259">
        <f t="shared" si="39"/>
        <v>0.2844864971417307</v>
      </c>
    </row>
    <row r="83" spans="1:25" s="111" customFormat="1" ht="19.5" customHeight="1">
      <c r="A83" s="253" t="s">
        <v>342</v>
      </c>
      <c r="B83" s="254">
        <v>4175</v>
      </c>
      <c r="C83" s="255">
        <v>3830</v>
      </c>
      <c r="D83" s="256">
        <v>0</v>
      </c>
      <c r="E83" s="255">
        <v>0</v>
      </c>
      <c r="F83" s="256">
        <f t="shared" si="32"/>
        <v>8005</v>
      </c>
      <c r="G83" s="257">
        <f t="shared" si="33"/>
        <v>0.00753747315275412</v>
      </c>
      <c r="H83" s="254">
        <v>4412</v>
      </c>
      <c r="I83" s="255">
        <v>4082</v>
      </c>
      <c r="J83" s="256"/>
      <c r="K83" s="255"/>
      <c r="L83" s="256">
        <f t="shared" si="34"/>
        <v>8494</v>
      </c>
      <c r="M83" s="258">
        <f t="shared" si="35"/>
        <v>-0.057570049446668214</v>
      </c>
      <c r="N83" s="254">
        <v>18579</v>
      </c>
      <c r="O83" s="255">
        <v>16540</v>
      </c>
      <c r="P83" s="256">
        <v>90</v>
      </c>
      <c r="Q83" s="255">
        <v>29</v>
      </c>
      <c r="R83" s="256">
        <f t="shared" si="36"/>
        <v>35238</v>
      </c>
      <c r="S83" s="257">
        <f t="shared" si="37"/>
        <v>0.008184071230544019</v>
      </c>
      <c r="T83" s="268">
        <v>17979</v>
      </c>
      <c r="U83" s="255">
        <v>16570</v>
      </c>
      <c r="V83" s="256"/>
      <c r="W83" s="255"/>
      <c r="X83" s="256">
        <f t="shared" si="38"/>
        <v>34549</v>
      </c>
      <c r="Y83" s="259">
        <f t="shared" si="39"/>
        <v>0.019942690092332738</v>
      </c>
    </row>
    <row r="84" spans="1:25" s="111" customFormat="1" ht="19.5" customHeight="1">
      <c r="A84" s="253" t="s">
        <v>343</v>
      </c>
      <c r="B84" s="254">
        <v>3531</v>
      </c>
      <c r="C84" s="255">
        <v>3116</v>
      </c>
      <c r="D84" s="256">
        <v>1</v>
      </c>
      <c r="E84" s="255">
        <v>0</v>
      </c>
      <c r="F84" s="256">
        <f aca="true" t="shared" si="40" ref="F84:F90">SUM(B84:E84)</f>
        <v>6648</v>
      </c>
      <c r="G84" s="257">
        <f aca="true" t="shared" si="41" ref="G84:G90">F84/$F$9</f>
        <v>0.006259727860026158</v>
      </c>
      <c r="H84" s="254">
        <v>2687</v>
      </c>
      <c r="I84" s="255">
        <v>2557</v>
      </c>
      <c r="J84" s="256"/>
      <c r="K84" s="255">
        <v>0</v>
      </c>
      <c r="L84" s="256">
        <f aca="true" t="shared" si="42" ref="L84:L90">SUM(H84:K84)</f>
        <v>5244</v>
      </c>
      <c r="M84" s="258">
        <f aca="true" t="shared" si="43" ref="M84:M90">IF(ISERROR(F84/L84-1),"         /0",(F84/L84-1))</f>
        <v>0.2677345537757436</v>
      </c>
      <c r="N84" s="254">
        <v>12102</v>
      </c>
      <c r="O84" s="255">
        <v>11634</v>
      </c>
      <c r="P84" s="256">
        <v>1</v>
      </c>
      <c r="Q84" s="255">
        <v>0</v>
      </c>
      <c r="R84" s="256">
        <f aca="true" t="shared" si="44" ref="R84:R90">SUM(N84:Q84)</f>
        <v>23737</v>
      </c>
      <c r="S84" s="257">
        <f aca="true" t="shared" si="45" ref="S84:S90">R84/$R$9</f>
        <v>0.005512949054981082</v>
      </c>
      <c r="T84" s="268">
        <v>8915</v>
      </c>
      <c r="U84" s="255">
        <v>8602</v>
      </c>
      <c r="V84" s="256">
        <v>0</v>
      </c>
      <c r="W84" s="255">
        <v>0</v>
      </c>
      <c r="X84" s="256">
        <f aca="true" t="shared" si="46" ref="X84:X90">SUM(T84:W84)</f>
        <v>17517</v>
      </c>
      <c r="Y84" s="259">
        <f aca="true" t="shared" si="47" ref="Y84:Y90">IF(ISERROR(R84/X84-1),"         /0",(R84/X84-1))</f>
        <v>0.3550836330421876</v>
      </c>
    </row>
    <row r="85" spans="1:25" s="111" customFormat="1" ht="19.5" customHeight="1">
      <c r="A85" s="253" t="s">
        <v>344</v>
      </c>
      <c r="B85" s="254">
        <v>3559</v>
      </c>
      <c r="C85" s="255">
        <v>3034</v>
      </c>
      <c r="D85" s="256">
        <v>0</v>
      </c>
      <c r="E85" s="255">
        <v>0</v>
      </c>
      <c r="F85" s="256">
        <f t="shared" si="40"/>
        <v>6593</v>
      </c>
      <c r="G85" s="257">
        <f t="shared" si="41"/>
        <v>0.006207940099451332</v>
      </c>
      <c r="H85" s="254">
        <v>2831</v>
      </c>
      <c r="I85" s="255">
        <v>2430</v>
      </c>
      <c r="J85" s="256"/>
      <c r="K85" s="255"/>
      <c r="L85" s="256">
        <f t="shared" si="42"/>
        <v>5261</v>
      </c>
      <c r="M85" s="258">
        <f t="shared" si="43"/>
        <v>0.2531838053601976</v>
      </c>
      <c r="N85" s="254">
        <v>13847</v>
      </c>
      <c r="O85" s="255">
        <v>11683</v>
      </c>
      <c r="P85" s="256"/>
      <c r="Q85" s="255">
        <v>0</v>
      </c>
      <c r="R85" s="256">
        <f t="shared" si="44"/>
        <v>25530</v>
      </c>
      <c r="S85" s="257">
        <f t="shared" si="45"/>
        <v>0.005929375631868687</v>
      </c>
      <c r="T85" s="268">
        <v>14142</v>
      </c>
      <c r="U85" s="255">
        <v>13367</v>
      </c>
      <c r="V85" s="256"/>
      <c r="W85" s="255">
        <v>0</v>
      </c>
      <c r="X85" s="256">
        <f t="shared" si="46"/>
        <v>27509</v>
      </c>
      <c r="Y85" s="259">
        <f t="shared" si="47"/>
        <v>-0.07194009233341814</v>
      </c>
    </row>
    <row r="86" spans="1:25" s="111" customFormat="1" ht="19.5" customHeight="1">
      <c r="A86" s="253" t="s">
        <v>345</v>
      </c>
      <c r="B86" s="254">
        <v>3422</v>
      </c>
      <c r="C86" s="255">
        <v>3109</v>
      </c>
      <c r="D86" s="256">
        <v>0</v>
      </c>
      <c r="E86" s="255">
        <v>0</v>
      </c>
      <c r="F86" s="256">
        <f>SUM(B86:E86)</f>
        <v>6531</v>
      </c>
      <c r="G86" s="257">
        <f>F86/$F$9</f>
        <v>0.006149561169348802</v>
      </c>
      <c r="H86" s="254">
        <v>3193</v>
      </c>
      <c r="I86" s="255">
        <v>2911</v>
      </c>
      <c r="J86" s="256"/>
      <c r="K86" s="255"/>
      <c r="L86" s="256">
        <f>SUM(H86:K86)</f>
        <v>6104</v>
      </c>
      <c r="M86" s="258">
        <f>IF(ISERROR(F86/L86-1),"         /0",(F86/L86-1))</f>
        <v>0.06995412844036708</v>
      </c>
      <c r="N86" s="254">
        <v>14004</v>
      </c>
      <c r="O86" s="255">
        <v>12288</v>
      </c>
      <c r="P86" s="256">
        <v>0</v>
      </c>
      <c r="Q86" s="255">
        <v>49</v>
      </c>
      <c r="R86" s="256">
        <f>SUM(N86:Q86)</f>
        <v>26341</v>
      </c>
      <c r="S86" s="257">
        <f>R86/$R$9</f>
        <v>0.006117731434353822</v>
      </c>
      <c r="T86" s="268">
        <v>12971</v>
      </c>
      <c r="U86" s="255">
        <v>11065</v>
      </c>
      <c r="V86" s="256"/>
      <c r="W86" s="255"/>
      <c r="X86" s="256">
        <f>SUM(T86:W86)</f>
        <v>24036</v>
      </c>
      <c r="Y86" s="259">
        <f>IF(ISERROR(R86/X86-1),"         /0",(R86/X86-1))</f>
        <v>0.0958978199367615</v>
      </c>
    </row>
    <row r="87" spans="1:25" s="111" customFormat="1" ht="19.5" customHeight="1">
      <c r="A87" s="253" t="s">
        <v>346</v>
      </c>
      <c r="B87" s="254">
        <v>3571</v>
      </c>
      <c r="C87" s="255">
        <v>2595</v>
      </c>
      <c r="D87" s="256">
        <v>0</v>
      </c>
      <c r="E87" s="255">
        <v>0</v>
      </c>
      <c r="F87" s="256">
        <f>SUM(B87:E87)</f>
        <v>6166</v>
      </c>
      <c r="G87" s="257">
        <f>F87/$F$9</f>
        <v>0.005805878758261325</v>
      </c>
      <c r="H87" s="254">
        <v>3229</v>
      </c>
      <c r="I87" s="255">
        <v>2752</v>
      </c>
      <c r="J87" s="256"/>
      <c r="K87" s="255"/>
      <c r="L87" s="256">
        <f>SUM(H87:K87)</f>
        <v>5981</v>
      </c>
      <c r="M87" s="258">
        <f>IF(ISERROR(F87/L87-1),"         /0",(F87/L87-1))</f>
        <v>0.03093128239424847</v>
      </c>
      <c r="N87" s="254">
        <v>13844</v>
      </c>
      <c r="O87" s="255">
        <v>9446</v>
      </c>
      <c r="P87" s="256">
        <v>1</v>
      </c>
      <c r="Q87" s="255">
        <v>50</v>
      </c>
      <c r="R87" s="256">
        <f>SUM(N87:Q87)</f>
        <v>23341</v>
      </c>
      <c r="S87" s="257">
        <f>R87/$R$9</f>
        <v>0.005420977541067255</v>
      </c>
      <c r="T87" s="268">
        <v>12172</v>
      </c>
      <c r="U87" s="255">
        <v>11029</v>
      </c>
      <c r="V87" s="256"/>
      <c r="W87" s="255">
        <v>3</v>
      </c>
      <c r="X87" s="256">
        <f>SUM(T87:W87)</f>
        <v>23204</v>
      </c>
      <c r="Y87" s="259">
        <f>IF(ISERROR(R87/X87-1),"         /0",(R87/X87-1))</f>
        <v>0.005904154456128241</v>
      </c>
    </row>
    <row r="88" spans="1:25" s="111" customFormat="1" ht="19.5" customHeight="1">
      <c r="A88" s="253" t="s">
        <v>347</v>
      </c>
      <c r="B88" s="254">
        <v>2166</v>
      </c>
      <c r="C88" s="255">
        <v>2367</v>
      </c>
      <c r="D88" s="256">
        <v>0</v>
      </c>
      <c r="E88" s="255">
        <v>40</v>
      </c>
      <c r="F88" s="256">
        <f>SUM(B88:E88)</f>
        <v>4573</v>
      </c>
      <c r="G88" s="257">
        <f>F88/$F$9</f>
        <v>0.004305916892885021</v>
      </c>
      <c r="H88" s="254">
        <v>1935</v>
      </c>
      <c r="I88" s="255">
        <v>2163</v>
      </c>
      <c r="J88" s="256"/>
      <c r="K88" s="255"/>
      <c r="L88" s="256">
        <f>SUM(H88:K88)</f>
        <v>4098</v>
      </c>
      <c r="M88" s="258">
        <f>IF(ISERROR(F88/L88-1),"         /0",(F88/L88-1))</f>
        <v>0.11591020009760866</v>
      </c>
      <c r="N88" s="254">
        <v>8306</v>
      </c>
      <c r="O88" s="255">
        <v>8782</v>
      </c>
      <c r="P88" s="256">
        <v>3</v>
      </c>
      <c r="Q88" s="255">
        <v>126</v>
      </c>
      <c r="R88" s="256">
        <f>SUM(N88:Q88)</f>
        <v>17217</v>
      </c>
      <c r="S88" s="257">
        <f>R88/$R$9</f>
        <v>0.00399867059357161</v>
      </c>
      <c r="T88" s="268">
        <v>8163</v>
      </c>
      <c r="U88" s="255">
        <v>7928</v>
      </c>
      <c r="V88" s="256"/>
      <c r="W88" s="255"/>
      <c r="X88" s="256">
        <f>SUM(T88:W88)</f>
        <v>16091</v>
      </c>
      <c r="Y88" s="259">
        <f>IF(ISERROR(R88/X88-1),"         /0",(R88/X88-1))</f>
        <v>0.06997700577962829</v>
      </c>
    </row>
    <row r="89" spans="1:25" s="111" customFormat="1" ht="19.5" customHeight="1">
      <c r="A89" s="253" t="s">
        <v>348</v>
      </c>
      <c r="B89" s="254">
        <v>1953</v>
      </c>
      <c r="C89" s="255">
        <v>2162</v>
      </c>
      <c r="D89" s="256">
        <v>1</v>
      </c>
      <c r="E89" s="255">
        <v>0</v>
      </c>
      <c r="F89" s="256">
        <f t="shared" si="40"/>
        <v>4116</v>
      </c>
      <c r="G89" s="257">
        <f t="shared" si="41"/>
        <v>0.003875607682290563</v>
      </c>
      <c r="H89" s="254">
        <v>1861</v>
      </c>
      <c r="I89" s="255">
        <v>2294</v>
      </c>
      <c r="J89" s="256">
        <v>0</v>
      </c>
      <c r="K89" s="255"/>
      <c r="L89" s="256">
        <f t="shared" si="42"/>
        <v>4155</v>
      </c>
      <c r="M89" s="258">
        <f t="shared" si="43"/>
        <v>-0.009386281588447676</v>
      </c>
      <c r="N89" s="254">
        <v>6848</v>
      </c>
      <c r="O89" s="255">
        <v>8350</v>
      </c>
      <c r="P89" s="256">
        <v>1</v>
      </c>
      <c r="Q89" s="255">
        <v>0</v>
      </c>
      <c r="R89" s="256">
        <f t="shared" si="44"/>
        <v>15199</v>
      </c>
      <c r="S89" s="257">
        <f t="shared" si="45"/>
        <v>0.0035299874746875116</v>
      </c>
      <c r="T89" s="268">
        <v>7560</v>
      </c>
      <c r="U89" s="255">
        <v>8115</v>
      </c>
      <c r="V89" s="256">
        <v>2</v>
      </c>
      <c r="W89" s="255"/>
      <c r="X89" s="256">
        <f t="shared" si="46"/>
        <v>15677</v>
      </c>
      <c r="Y89" s="259">
        <f t="shared" si="47"/>
        <v>-0.030490527524398847</v>
      </c>
    </row>
    <row r="90" spans="1:25" s="111" customFormat="1" ht="19.5" customHeight="1">
      <c r="A90" s="253" t="s">
        <v>349</v>
      </c>
      <c r="B90" s="254">
        <v>1468</v>
      </c>
      <c r="C90" s="255">
        <v>1224</v>
      </c>
      <c r="D90" s="256">
        <v>0</v>
      </c>
      <c r="E90" s="255">
        <v>0</v>
      </c>
      <c r="F90" s="256">
        <f t="shared" si="40"/>
        <v>2692</v>
      </c>
      <c r="G90" s="257">
        <f t="shared" si="41"/>
        <v>0.002534775481225995</v>
      </c>
      <c r="H90" s="254">
        <v>1265</v>
      </c>
      <c r="I90" s="255">
        <v>1192</v>
      </c>
      <c r="J90" s="256"/>
      <c r="K90" s="255"/>
      <c r="L90" s="256">
        <f t="shared" si="42"/>
        <v>2457</v>
      </c>
      <c r="M90" s="258">
        <f t="shared" si="43"/>
        <v>0.0956450956450956</v>
      </c>
      <c r="N90" s="254">
        <v>5386</v>
      </c>
      <c r="O90" s="255">
        <v>4749</v>
      </c>
      <c r="P90" s="256">
        <v>0</v>
      </c>
      <c r="Q90" s="255">
        <v>21</v>
      </c>
      <c r="R90" s="256">
        <f t="shared" si="44"/>
        <v>10156</v>
      </c>
      <c r="S90" s="257">
        <f t="shared" si="45"/>
        <v>0.002358744180072792</v>
      </c>
      <c r="T90" s="268">
        <v>4700</v>
      </c>
      <c r="U90" s="255">
        <v>4361</v>
      </c>
      <c r="V90" s="256"/>
      <c r="W90" s="255">
        <v>0</v>
      </c>
      <c r="X90" s="256">
        <f t="shared" si="46"/>
        <v>9061</v>
      </c>
      <c r="Y90" s="259">
        <f t="shared" si="47"/>
        <v>0.12084758856638333</v>
      </c>
    </row>
    <row r="91" spans="1:25" s="111" customFormat="1" ht="19.5" customHeight="1">
      <c r="A91" s="253" t="s">
        <v>350</v>
      </c>
      <c r="B91" s="254">
        <v>1113</v>
      </c>
      <c r="C91" s="255">
        <v>1116</v>
      </c>
      <c r="D91" s="256">
        <v>48</v>
      </c>
      <c r="E91" s="255">
        <v>0</v>
      </c>
      <c r="F91" s="256">
        <f aca="true" t="shared" si="48" ref="F91:F103">SUM(B91:E91)</f>
        <v>2277</v>
      </c>
      <c r="G91" s="257">
        <f aca="true" t="shared" si="49" ref="G91:G103">F91/$F$9</f>
        <v>0.002144013287797768</v>
      </c>
      <c r="H91" s="254">
        <v>1827</v>
      </c>
      <c r="I91" s="255">
        <v>1925</v>
      </c>
      <c r="J91" s="256"/>
      <c r="K91" s="255"/>
      <c r="L91" s="256">
        <f aca="true" t="shared" si="50" ref="L91:L103">SUM(H91:K91)</f>
        <v>3752</v>
      </c>
      <c r="M91" s="258">
        <f aca="true" t="shared" si="51" ref="M91:M103">IF(ISERROR(F91/L91-1),"         /0",(F91/L91-1))</f>
        <v>-0.3931236673773987</v>
      </c>
      <c r="N91" s="254">
        <v>5922</v>
      </c>
      <c r="O91" s="255">
        <v>5800</v>
      </c>
      <c r="P91" s="256">
        <v>1416</v>
      </c>
      <c r="Q91" s="255">
        <v>909</v>
      </c>
      <c r="R91" s="256">
        <f aca="true" t="shared" si="52" ref="R91:R103">SUM(N91:Q91)</f>
        <v>14047</v>
      </c>
      <c r="S91" s="257">
        <f aca="true" t="shared" si="53" ref="S91:S103">R91/$R$9</f>
        <v>0.0032624339796654698</v>
      </c>
      <c r="T91" s="268">
        <v>7430</v>
      </c>
      <c r="U91" s="255">
        <v>7756</v>
      </c>
      <c r="V91" s="256"/>
      <c r="W91" s="255"/>
      <c r="X91" s="256">
        <f aca="true" t="shared" si="54" ref="X91:X103">SUM(T91:W91)</f>
        <v>15186</v>
      </c>
      <c r="Y91" s="259">
        <f aca="true" t="shared" si="55" ref="Y91:Y103">IF(ISERROR(R91/X91-1),"         /0",(R91/X91-1))</f>
        <v>-0.07500329250625581</v>
      </c>
    </row>
    <row r="92" spans="1:25" s="111" customFormat="1" ht="19.5" customHeight="1">
      <c r="A92" s="253" t="s">
        <v>351</v>
      </c>
      <c r="B92" s="254">
        <v>694</v>
      </c>
      <c r="C92" s="255">
        <v>638</v>
      </c>
      <c r="D92" s="256">
        <v>0</v>
      </c>
      <c r="E92" s="255">
        <v>0</v>
      </c>
      <c r="F92" s="256">
        <f t="shared" si="48"/>
        <v>1332</v>
      </c>
      <c r="G92" s="257">
        <f t="shared" si="49"/>
        <v>0.0012542054015575875</v>
      </c>
      <c r="H92" s="254">
        <v>383</v>
      </c>
      <c r="I92" s="255">
        <v>390</v>
      </c>
      <c r="J92" s="256"/>
      <c r="K92" s="255"/>
      <c r="L92" s="256">
        <f t="shared" si="50"/>
        <v>773</v>
      </c>
      <c r="M92" s="258">
        <f t="shared" si="51"/>
        <v>0.7231565329883571</v>
      </c>
      <c r="N92" s="254">
        <v>2107</v>
      </c>
      <c r="O92" s="255">
        <v>2069</v>
      </c>
      <c r="P92" s="256"/>
      <c r="Q92" s="255">
        <v>1</v>
      </c>
      <c r="R92" s="256">
        <f t="shared" si="52"/>
        <v>4177</v>
      </c>
      <c r="S92" s="257">
        <f t="shared" si="53"/>
        <v>0.0009701136707526638</v>
      </c>
      <c r="T92" s="268">
        <v>1579</v>
      </c>
      <c r="U92" s="255">
        <v>1502</v>
      </c>
      <c r="V92" s="256">
        <v>7</v>
      </c>
      <c r="W92" s="255"/>
      <c r="X92" s="256">
        <f t="shared" si="54"/>
        <v>3088</v>
      </c>
      <c r="Y92" s="259">
        <f t="shared" si="55"/>
        <v>0.3526554404145077</v>
      </c>
    </row>
    <row r="93" spans="1:25" s="111" customFormat="1" ht="19.5" customHeight="1">
      <c r="A93" s="253" t="s">
        <v>352</v>
      </c>
      <c r="B93" s="254">
        <v>431</v>
      </c>
      <c r="C93" s="255">
        <v>389</v>
      </c>
      <c r="D93" s="256">
        <v>0</v>
      </c>
      <c r="E93" s="255">
        <v>0</v>
      </c>
      <c r="F93" s="256">
        <f t="shared" si="48"/>
        <v>820</v>
      </c>
      <c r="G93" s="257">
        <f t="shared" si="49"/>
        <v>0.0007721084303883046</v>
      </c>
      <c r="H93" s="254">
        <v>559</v>
      </c>
      <c r="I93" s="255">
        <v>660</v>
      </c>
      <c r="J93" s="256"/>
      <c r="K93" s="255"/>
      <c r="L93" s="256">
        <f t="shared" si="50"/>
        <v>1219</v>
      </c>
      <c r="M93" s="258">
        <f t="shared" si="51"/>
        <v>-0.32731747333880234</v>
      </c>
      <c r="N93" s="254">
        <v>2532</v>
      </c>
      <c r="O93" s="255">
        <v>1887</v>
      </c>
      <c r="P93" s="256"/>
      <c r="Q93" s="255"/>
      <c r="R93" s="256">
        <f t="shared" si="52"/>
        <v>4419</v>
      </c>
      <c r="S93" s="257">
        <f t="shared" si="53"/>
        <v>0.0010263184848111136</v>
      </c>
      <c r="T93" s="268">
        <v>3166</v>
      </c>
      <c r="U93" s="255">
        <v>2749</v>
      </c>
      <c r="V93" s="256"/>
      <c r="W93" s="255"/>
      <c r="X93" s="256">
        <f t="shared" si="54"/>
        <v>5915</v>
      </c>
      <c r="Y93" s="259">
        <f t="shared" si="55"/>
        <v>-0.252916314454776</v>
      </c>
    </row>
    <row r="94" spans="1:25" s="111" customFormat="1" ht="19.5" customHeight="1" thickBot="1">
      <c r="A94" s="253" t="s">
        <v>275</v>
      </c>
      <c r="B94" s="254">
        <v>25404</v>
      </c>
      <c r="C94" s="255">
        <v>23565</v>
      </c>
      <c r="D94" s="256">
        <v>117</v>
      </c>
      <c r="E94" s="255">
        <v>38</v>
      </c>
      <c r="F94" s="256">
        <f t="shared" si="48"/>
        <v>49124</v>
      </c>
      <c r="G94" s="257">
        <f t="shared" si="49"/>
        <v>0.04625494455414034</v>
      </c>
      <c r="H94" s="254">
        <v>24711</v>
      </c>
      <c r="I94" s="255">
        <v>23418</v>
      </c>
      <c r="J94" s="256">
        <v>255</v>
      </c>
      <c r="K94" s="255">
        <v>242</v>
      </c>
      <c r="L94" s="256">
        <f t="shared" si="50"/>
        <v>48626</v>
      </c>
      <c r="M94" s="258">
        <f t="shared" si="51"/>
        <v>0.010241434623452506</v>
      </c>
      <c r="N94" s="254">
        <v>112667</v>
      </c>
      <c r="O94" s="255">
        <v>100028</v>
      </c>
      <c r="P94" s="256">
        <v>467</v>
      </c>
      <c r="Q94" s="255">
        <v>738</v>
      </c>
      <c r="R94" s="256">
        <f t="shared" si="52"/>
        <v>213900</v>
      </c>
      <c r="S94" s="257">
        <f t="shared" si="53"/>
        <v>0.04967855259133224</v>
      </c>
      <c r="T94" s="268">
        <v>98194</v>
      </c>
      <c r="U94" s="255">
        <v>90127</v>
      </c>
      <c r="V94" s="256">
        <v>452</v>
      </c>
      <c r="W94" s="255">
        <v>322</v>
      </c>
      <c r="X94" s="256">
        <f t="shared" si="54"/>
        <v>189095</v>
      </c>
      <c r="Y94" s="259">
        <f t="shared" si="55"/>
        <v>0.13117745048785</v>
      </c>
    </row>
    <row r="95" spans="1:25" s="119" customFormat="1" ht="19.5" customHeight="1">
      <c r="A95" s="126" t="s">
        <v>49</v>
      </c>
      <c r="B95" s="123">
        <f>SUM(B96:B102)</f>
        <v>12321</v>
      </c>
      <c r="C95" s="122">
        <f>SUM(C96:C102)</f>
        <v>12671</v>
      </c>
      <c r="D95" s="121">
        <f>SUM(D96:D102)</f>
        <v>217</v>
      </c>
      <c r="E95" s="122">
        <f>SUM(E96:E102)</f>
        <v>217</v>
      </c>
      <c r="F95" s="121">
        <f t="shared" si="48"/>
        <v>25426</v>
      </c>
      <c r="G95" s="124">
        <f t="shared" si="49"/>
        <v>0.023941010915918333</v>
      </c>
      <c r="H95" s="123">
        <f>SUM(H96:H102)</f>
        <v>12305</v>
      </c>
      <c r="I95" s="122">
        <f>SUM(I96:I102)</f>
        <v>12942</v>
      </c>
      <c r="J95" s="121">
        <f>SUM(J96:J102)</f>
        <v>352</v>
      </c>
      <c r="K95" s="122">
        <f>SUM(K96:K102)</f>
        <v>482</v>
      </c>
      <c r="L95" s="121">
        <f t="shared" si="50"/>
        <v>26081</v>
      </c>
      <c r="M95" s="125">
        <f t="shared" si="51"/>
        <v>-0.025114067712127652</v>
      </c>
      <c r="N95" s="123">
        <f>SUM(N96:N102)</f>
        <v>48428</v>
      </c>
      <c r="O95" s="122">
        <f>SUM(O96:O102)</f>
        <v>51677</v>
      </c>
      <c r="P95" s="121">
        <f>SUM(P96:P102)</f>
        <v>2652</v>
      </c>
      <c r="Q95" s="122">
        <f>SUM(Q96:Q102)</f>
        <v>3083</v>
      </c>
      <c r="R95" s="121">
        <f t="shared" si="52"/>
        <v>105840</v>
      </c>
      <c r="S95" s="124">
        <f t="shared" si="53"/>
        <v>0.02458147735515009</v>
      </c>
      <c r="T95" s="123">
        <f>SUM(T96:T102)</f>
        <v>46522</v>
      </c>
      <c r="U95" s="122">
        <f>SUM(U96:U102)</f>
        <v>47886</v>
      </c>
      <c r="V95" s="121">
        <f>SUM(V96:V102)</f>
        <v>866</v>
      </c>
      <c r="W95" s="122">
        <f>SUM(W96:W102)</f>
        <v>1019</v>
      </c>
      <c r="X95" s="121">
        <f t="shared" si="54"/>
        <v>96293</v>
      </c>
      <c r="Y95" s="120">
        <f t="shared" si="55"/>
        <v>0.09914531689738615</v>
      </c>
    </row>
    <row r="96" spans="1:25" ht="19.5" customHeight="1">
      <c r="A96" s="246" t="s">
        <v>353</v>
      </c>
      <c r="B96" s="247">
        <v>5091</v>
      </c>
      <c r="C96" s="248">
        <v>5259</v>
      </c>
      <c r="D96" s="249">
        <v>2</v>
      </c>
      <c r="E96" s="248">
        <v>6</v>
      </c>
      <c r="F96" s="249">
        <f t="shared" si="48"/>
        <v>10358</v>
      </c>
      <c r="G96" s="250">
        <f t="shared" si="49"/>
        <v>0.009753047709709828</v>
      </c>
      <c r="H96" s="247">
        <v>5025</v>
      </c>
      <c r="I96" s="248">
        <v>4762</v>
      </c>
      <c r="J96" s="249">
        <v>8</v>
      </c>
      <c r="K96" s="248">
        <v>6</v>
      </c>
      <c r="L96" s="249">
        <f t="shared" si="50"/>
        <v>9801</v>
      </c>
      <c r="M96" s="251">
        <f t="shared" si="51"/>
        <v>0.05683093561881436</v>
      </c>
      <c r="N96" s="247">
        <v>18154</v>
      </c>
      <c r="O96" s="248">
        <v>19227</v>
      </c>
      <c r="P96" s="249">
        <v>16</v>
      </c>
      <c r="Q96" s="248">
        <v>130</v>
      </c>
      <c r="R96" s="249">
        <f t="shared" si="52"/>
        <v>37527</v>
      </c>
      <c r="S96" s="250">
        <f t="shared" si="53"/>
        <v>0.008715694451121669</v>
      </c>
      <c r="T96" s="267">
        <v>16311</v>
      </c>
      <c r="U96" s="248">
        <v>16414</v>
      </c>
      <c r="V96" s="249">
        <v>8</v>
      </c>
      <c r="W96" s="248">
        <v>6</v>
      </c>
      <c r="X96" s="249">
        <f t="shared" si="54"/>
        <v>32739</v>
      </c>
      <c r="Y96" s="252">
        <f t="shared" si="55"/>
        <v>0.14624759461193082</v>
      </c>
    </row>
    <row r="97" spans="1:25" ht="19.5" customHeight="1">
      <c r="A97" s="253" t="s">
        <v>354</v>
      </c>
      <c r="B97" s="254">
        <v>2934</v>
      </c>
      <c r="C97" s="255">
        <v>3048</v>
      </c>
      <c r="D97" s="256">
        <v>0</v>
      </c>
      <c r="E97" s="255">
        <v>0</v>
      </c>
      <c r="F97" s="256">
        <f t="shared" si="48"/>
        <v>5982</v>
      </c>
      <c r="G97" s="257">
        <f t="shared" si="49"/>
        <v>0.005632625159247364</v>
      </c>
      <c r="H97" s="254">
        <v>3091</v>
      </c>
      <c r="I97" s="255">
        <v>3281</v>
      </c>
      <c r="J97" s="256">
        <v>0</v>
      </c>
      <c r="K97" s="255">
        <v>5</v>
      </c>
      <c r="L97" s="256">
        <f t="shared" si="50"/>
        <v>6377</v>
      </c>
      <c r="M97" s="258">
        <f t="shared" si="51"/>
        <v>-0.061941351732789696</v>
      </c>
      <c r="N97" s="254">
        <v>11693</v>
      </c>
      <c r="O97" s="255">
        <v>14149</v>
      </c>
      <c r="P97" s="256">
        <v>75</v>
      </c>
      <c r="Q97" s="255">
        <v>170</v>
      </c>
      <c r="R97" s="256">
        <f t="shared" si="52"/>
        <v>26087</v>
      </c>
      <c r="S97" s="257">
        <f t="shared" si="53"/>
        <v>0.006058739604722226</v>
      </c>
      <c r="T97" s="268">
        <v>11245</v>
      </c>
      <c r="U97" s="255">
        <v>12278</v>
      </c>
      <c r="V97" s="256">
        <v>10</v>
      </c>
      <c r="W97" s="255">
        <v>28</v>
      </c>
      <c r="X97" s="256">
        <f t="shared" si="54"/>
        <v>23561</v>
      </c>
      <c r="Y97" s="259">
        <f t="shared" si="55"/>
        <v>0.10721106913967993</v>
      </c>
    </row>
    <row r="98" spans="1:25" ht="19.5" customHeight="1">
      <c r="A98" s="253" t="s">
        <v>355</v>
      </c>
      <c r="B98" s="254">
        <v>1182</v>
      </c>
      <c r="C98" s="255">
        <v>1555</v>
      </c>
      <c r="D98" s="256">
        <v>67</v>
      </c>
      <c r="E98" s="255">
        <v>59</v>
      </c>
      <c r="F98" s="256">
        <f t="shared" si="48"/>
        <v>2863</v>
      </c>
      <c r="G98" s="257">
        <f t="shared" si="49"/>
        <v>0.002695788336831361</v>
      </c>
      <c r="H98" s="254">
        <v>981</v>
      </c>
      <c r="I98" s="255">
        <v>1296</v>
      </c>
      <c r="J98" s="256">
        <v>322</v>
      </c>
      <c r="K98" s="255">
        <v>322</v>
      </c>
      <c r="L98" s="256">
        <f t="shared" si="50"/>
        <v>2921</v>
      </c>
      <c r="M98" s="258">
        <f t="shared" si="51"/>
        <v>-0.019856213625470742</v>
      </c>
      <c r="N98" s="254">
        <v>4962</v>
      </c>
      <c r="O98" s="255">
        <v>6373</v>
      </c>
      <c r="P98" s="256">
        <v>1292</v>
      </c>
      <c r="Q98" s="255">
        <v>1316</v>
      </c>
      <c r="R98" s="256">
        <f t="shared" si="52"/>
        <v>13943</v>
      </c>
      <c r="S98" s="257">
        <f t="shared" si="53"/>
        <v>0.003238279844698202</v>
      </c>
      <c r="T98" s="268">
        <v>4783</v>
      </c>
      <c r="U98" s="255">
        <v>5122</v>
      </c>
      <c r="V98" s="256">
        <v>733</v>
      </c>
      <c r="W98" s="255">
        <v>741</v>
      </c>
      <c r="X98" s="256">
        <f t="shared" si="54"/>
        <v>11379</v>
      </c>
      <c r="Y98" s="259">
        <f t="shared" si="55"/>
        <v>0.22532735741277787</v>
      </c>
    </row>
    <row r="99" spans="1:25" ht="19.5" customHeight="1">
      <c r="A99" s="253" t="s">
        <v>356</v>
      </c>
      <c r="B99" s="254">
        <v>595</v>
      </c>
      <c r="C99" s="255">
        <v>455</v>
      </c>
      <c r="D99" s="256">
        <v>0</v>
      </c>
      <c r="E99" s="255">
        <v>0</v>
      </c>
      <c r="F99" s="256">
        <f t="shared" si="48"/>
        <v>1050</v>
      </c>
      <c r="G99" s="257">
        <f t="shared" si="49"/>
        <v>0.000988675429155756</v>
      </c>
      <c r="H99" s="254">
        <v>641</v>
      </c>
      <c r="I99" s="255">
        <v>647</v>
      </c>
      <c r="J99" s="256"/>
      <c r="K99" s="255"/>
      <c r="L99" s="256">
        <f t="shared" si="50"/>
        <v>1288</v>
      </c>
      <c r="M99" s="258">
        <f t="shared" si="51"/>
        <v>-0.18478260869565222</v>
      </c>
      <c r="N99" s="254">
        <v>1976</v>
      </c>
      <c r="O99" s="255">
        <v>1588</v>
      </c>
      <c r="P99" s="256">
        <v>0</v>
      </c>
      <c r="Q99" s="255">
        <v>16</v>
      </c>
      <c r="R99" s="256">
        <f t="shared" si="52"/>
        <v>3580</v>
      </c>
      <c r="S99" s="257">
        <f t="shared" si="53"/>
        <v>0.0008314596459886368</v>
      </c>
      <c r="T99" s="268">
        <v>2444</v>
      </c>
      <c r="U99" s="255">
        <v>2523</v>
      </c>
      <c r="V99" s="256"/>
      <c r="W99" s="255"/>
      <c r="X99" s="256">
        <f t="shared" si="54"/>
        <v>4967</v>
      </c>
      <c r="Y99" s="259">
        <f t="shared" si="55"/>
        <v>-0.2792430038252466</v>
      </c>
    </row>
    <row r="100" spans="1:25" ht="19.5" customHeight="1">
      <c r="A100" s="253" t="s">
        <v>357</v>
      </c>
      <c r="B100" s="254">
        <v>335</v>
      </c>
      <c r="C100" s="255">
        <v>351</v>
      </c>
      <c r="D100" s="256">
        <v>0</v>
      </c>
      <c r="E100" s="255">
        <v>0</v>
      </c>
      <c r="F100" s="256">
        <f t="shared" si="48"/>
        <v>686</v>
      </c>
      <c r="G100" s="257">
        <f t="shared" si="49"/>
        <v>0.0006459346137150939</v>
      </c>
      <c r="H100" s="254">
        <v>238</v>
      </c>
      <c r="I100" s="255">
        <v>284</v>
      </c>
      <c r="J100" s="256"/>
      <c r="K100" s="255"/>
      <c r="L100" s="256">
        <f t="shared" si="50"/>
        <v>522</v>
      </c>
      <c r="M100" s="258">
        <f t="shared" si="51"/>
        <v>0.31417624521072796</v>
      </c>
      <c r="N100" s="254">
        <v>1576</v>
      </c>
      <c r="O100" s="255">
        <v>1579</v>
      </c>
      <c r="P100" s="256">
        <v>3</v>
      </c>
      <c r="Q100" s="255">
        <v>10</v>
      </c>
      <c r="R100" s="256">
        <f t="shared" si="52"/>
        <v>3168</v>
      </c>
      <c r="S100" s="257">
        <f t="shared" si="53"/>
        <v>0.000735772111310615</v>
      </c>
      <c r="T100" s="268">
        <v>1111</v>
      </c>
      <c r="U100" s="255">
        <v>1225</v>
      </c>
      <c r="V100" s="256"/>
      <c r="W100" s="255"/>
      <c r="X100" s="256">
        <f t="shared" si="54"/>
        <v>2336</v>
      </c>
      <c r="Y100" s="259">
        <f t="shared" si="55"/>
        <v>0.3561643835616439</v>
      </c>
    </row>
    <row r="101" spans="1:25" ht="19.5" customHeight="1">
      <c r="A101" s="253" t="s">
        <v>358</v>
      </c>
      <c r="B101" s="254">
        <v>303</v>
      </c>
      <c r="C101" s="255">
        <v>255</v>
      </c>
      <c r="D101" s="256">
        <v>0</v>
      </c>
      <c r="E101" s="255">
        <v>0</v>
      </c>
      <c r="F101" s="256">
        <f t="shared" si="48"/>
        <v>558</v>
      </c>
      <c r="G101" s="257">
        <f t="shared" si="49"/>
        <v>0.0005254103709227731</v>
      </c>
      <c r="H101" s="254">
        <v>338</v>
      </c>
      <c r="I101" s="255">
        <v>370</v>
      </c>
      <c r="J101" s="256"/>
      <c r="K101" s="255"/>
      <c r="L101" s="256">
        <f t="shared" si="50"/>
        <v>708</v>
      </c>
      <c r="M101" s="258">
        <f t="shared" si="51"/>
        <v>-0.211864406779661</v>
      </c>
      <c r="N101" s="254">
        <v>1616</v>
      </c>
      <c r="O101" s="255">
        <v>1554</v>
      </c>
      <c r="P101" s="256"/>
      <c r="Q101" s="255"/>
      <c r="R101" s="256">
        <f t="shared" si="52"/>
        <v>3170</v>
      </c>
      <c r="S101" s="257">
        <f t="shared" si="53"/>
        <v>0.0007362366139061394</v>
      </c>
      <c r="T101" s="268">
        <v>1468</v>
      </c>
      <c r="U101" s="255">
        <v>1516</v>
      </c>
      <c r="V101" s="256">
        <v>1</v>
      </c>
      <c r="W101" s="255"/>
      <c r="X101" s="256">
        <f t="shared" si="54"/>
        <v>2985</v>
      </c>
      <c r="Y101" s="259">
        <f t="shared" si="55"/>
        <v>0.06197654941373543</v>
      </c>
    </row>
    <row r="102" spans="1:25" ht="19.5" customHeight="1" thickBot="1">
      <c r="A102" s="253" t="s">
        <v>275</v>
      </c>
      <c r="B102" s="254">
        <v>1881</v>
      </c>
      <c r="C102" s="255">
        <v>1748</v>
      </c>
      <c r="D102" s="256">
        <v>148</v>
      </c>
      <c r="E102" s="255">
        <v>152</v>
      </c>
      <c r="F102" s="256">
        <f t="shared" si="48"/>
        <v>3929</v>
      </c>
      <c r="G102" s="257">
        <f t="shared" si="49"/>
        <v>0.003699529296336157</v>
      </c>
      <c r="H102" s="254">
        <v>1991</v>
      </c>
      <c r="I102" s="255">
        <v>2302</v>
      </c>
      <c r="J102" s="256">
        <v>22</v>
      </c>
      <c r="K102" s="255">
        <v>149</v>
      </c>
      <c r="L102" s="256">
        <f t="shared" si="50"/>
        <v>4464</v>
      </c>
      <c r="M102" s="258">
        <f t="shared" si="51"/>
        <v>-0.11984767025089604</v>
      </c>
      <c r="N102" s="254">
        <v>8451</v>
      </c>
      <c r="O102" s="255">
        <v>7207</v>
      </c>
      <c r="P102" s="256">
        <v>1266</v>
      </c>
      <c r="Q102" s="255">
        <v>1441</v>
      </c>
      <c r="R102" s="256">
        <f t="shared" si="52"/>
        <v>18365</v>
      </c>
      <c r="S102" s="257">
        <f t="shared" si="53"/>
        <v>0.004265295083402602</v>
      </c>
      <c r="T102" s="268">
        <v>9160</v>
      </c>
      <c r="U102" s="255">
        <v>8808</v>
      </c>
      <c r="V102" s="256">
        <v>114</v>
      </c>
      <c r="W102" s="255">
        <v>244</v>
      </c>
      <c r="X102" s="256">
        <f t="shared" si="54"/>
        <v>18326</v>
      </c>
      <c r="Y102" s="259">
        <f t="shared" si="55"/>
        <v>0.002128123976863572</v>
      </c>
    </row>
    <row r="103" spans="1:25" s="111" customFormat="1" ht="19.5" customHeight="1" thickBot="1">
      <c r="A103" s="118" t="s">
        <v>48</v>
      </c>
      <c r="B103" s="115">
        <v>3117</v>
      </c>
      <c r="C103" s="114">
        <v>3150</v>
      </c>
      <c r="D103" s="113">
        <v>8</v>
      </c>
      <c r="E103" s="114">
        <v>0</v>
      </c>
      <c r="F103" s="113">
        <f t="shared" si="48"/>
        <v>6275</v>
      </c>
      <c r="G103" s="116">
        <f t="shared" si="49"/>
        <v>0.00590851268376416</v>
      </c>
      <c r="H103" s="115">
        <v>2514</v>
      </c>
      <c r="I103" s="114">
        <v>2519</v>
      </c>
      <c r="J103" s="113"/>
      <c r="K103" s="114"/>
      <c r="L103" s="113">
        <f t="shared" si="50"/>
        <v>5033</v>
      </c>
      <c r="M103" s="117">
        <f t="shared" si="51"/>
        <v>0.24677130935823555</v>
      </c>
      <c r="N103" s="115">
        <v>10551</v>
      </c>
      <c r="O103" s="114">
        <v>10667</v>
      </c>
      <c r="P103" s="113">
        <v>22</v>
      </c>
      <c r="Q103" s="114">
        <v>14</v>
      </c>
      <c r="R103" s="113">
        <f t="shared" si="52"/>
        <v>21254</v>
      </c>
      <c r="S103" s="116">
        <f t="shared" si="53"/>
        <v>0.004936269082637566</v>
      </c>
      <c r="T103" s="115">
        <v>9581</v>
      </c>
      <c r="U103" s="114">
        <v>9333</v>
      </c>
      <c r="V103" s="113"/>
      <c r="W103" s="114"/>
      <c r="X103" s="113">
        <f t="shared" si="54"/>
        <v>18914</v>
      </c>
      <c r="Y103" s="112">
        <f t="shared" si="55"/>
        <v>0.12371788093475722</v>
      </c>
    </row>
    <row r="104" ht="15" thickTop="1">
      <c r="A104" s="63"/>
    </row>
    <row r="105" ht="14.25">
      <c r="A105" s="6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04:Y65536 M104:M65536 Y3 M3 M5:M8 Y5:Y8">
    <cfRule type="cellIs" priority="1" dxfId="97" operator="lessThan" stopIfTrue="1">
      <formula>0</formula>
    </cfRule>
  </conditionalFormatting>
  <conditionalFormatting sqref="M9:M103 Y9:Y103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4"/>
  <sheetViews>
    <sheetView showGridLines="0" zoomScale="80" zoomScaleNormal="80" zoomScalePageLayoutView="0" workbookViewId="0" topLeftCell="A1">
      <selection activeCell="T52" sqref="T52:W52"/>
    </sheetView>
  </sheetViews>
  <sheetFormatPr defaultColWidth="8.00390625" defaultRowHeight="15"/>
  <cols>
    <col min="1" max="1" width="19.57421875" style="86" customWidth="1"/>
    <col min="2" max="2" width="9.421875" style="86" bestFit="1" customWidth="1"/>
    <col min="3" max="3" width="10.7109375" style="86" customWidth="1"/>
    <col min="4" max="4" width="8.7109375" style="86" customWidth="1"/>
    <col min="5" max="5" width="10.8515625" style="86" customWidth="1"/>
    <col min="6" max="6" width="11.140625" style="86" customWidth="1"/>
    <col min="7" max="7" width="10.00390625" style="86" bestFit="1" customWidth="1"/>
    <col min="8" max="8" width="10.421875" style="86" customWidth="1"/>
    <col min="9" max="9" width="10.8515625" style="86" customWidth="1"/>
    <col min="10" max="10" width="8.57421875" style="86" customWidth="1"/>
    <col min="11" max="11" width="11.140625" style="86" customWidth="1"/>
    <col min="12" max="12" width="11.00390625" style="86" customWidth="1"/>
    <col min="13" max="13" width="10.57421875" style="86" bestFit="1" customWidth="1"/>
    <col min="14" max="14" width="12.421875" style="86" customWidth="1"/>
    <col min="15" max="15" width="11.140625" style="86" bestFit="1" customWidth="1"/>
    <col min="16" max="16" width="10.00390625" style="86" customWidth="1"/>
    <col min="17" max="17" width="10.8515625" style="86" customWidth="1"/>
    <col min="18" max="18" width="12.421875" style="86" customWidth="1"/>
    <col min="19" max="19" width="11.28125" style="86" bestFit="1" customWidth="1"/>
    <col min="20" max="21" width="12.421875" style="86" customWidth="1"/>
    <col min="22" max="22" width="10.8515625" style="86" customWidth="1"/>
    <col min="23" max="23" width="11.003906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98" t="s">
        <v>58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700"/>
    </row>
    <row r="4" spans="1:25" ht="21" customHeight="1" thickBot="1">
      <c r="A4" s="707" t="s">
        <v>57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131" customFormat="1" ht="17.25" customHeight="1" thickBot="1" thickTop="1">
      <c r="A5" s="644" t="s">
        <v>56</v>
      </c>
      <c r="B5" s="691" t="s">
        <v>33</v>
      </c>
      <c r="C5" s="692"/>
      <c r="D5" s="692"/>
      <c r="E5" s="692"/>
      <c r="F5" s="692"/>
      <c r="G5" s="692"/>
      <c r="H5" s="692"/>
      <c r="I5" s="692"/>
      <c r="J5" s="693"/>
      <c r="K5" s="693"/>
      <c r="L5" s="693"/>
      <c r="M5" s="694"/>
      <c r="N5" s="691" t="s">
        <v>32</v>
      </c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5"/>
    </row>
    <row r="6" spans="1:25" s="104" customFormat="1" ht="26.25" customHeight="1">
      <c r="A6" s="645"/>
      <c r="B6" s="710" t="s">
        <v>155</v>
      </c>
      <c r="C6" s="711"/>
      <c r="D6" s="711"/>
      <c r="E6" s="711"/>
      <c r="F6" s="711"/>
      <c r="G6" s="688" t="s">
        <v>31</v>
      </c>
      <c r="H6" s="710" t="s">
        <v>156</v>
      </c>
      <c r="I6" s="711"/>
      <c r="J6" s="711"/>
      <c r="K6" s="711"/>
      <c r="L6" s="711"/>
      <c r="M6" s="685" t="s">
        <v>30</v>
      </c>
      <c r="N6" s="710" t="s">
        <v>157</v>
      </c>
      <c r="O6" s="711"/>
      <c r="P6" s="711"/>
      <c r="Q6" s="711"/>
      <c r="R6" s="711"/>
      <c r="S6" s="688" t="s">
        <v>31</v>
      </c>
      <c r="T6" s="710" t="s">
        <v>158</v>
      </c>
      <c r="U6" s="711"/>
      <c r="V6" s="711"/>
      <c r="W6" s="711"/>
      <c r="X6" s="711"/>
      <c r="Y6" s="701" t="s">
        <v>30</v>
      </c>
    </row>
    <row r="7" spans="1:25" s="99" customFormat="1" ht="26.25" customHeight="1">
      <c r="A7" s="646"/>
      <c r="B7" s="706" t="s">
        <v>20</v>
      </c>
      <c r="C7" s="705"/>
      <c r="D7" s="704" t="s">
        <v>19</v>
      </c>
      <c r="E7" s="705"/>
      <c r="F7" s="696" t="s">
        <v>15</v>
      </c>
      <c r="G7" s="689"/>
      <c r="H7" s="706" t="s">
        <v>20</v>
      </c>
      <c r="I7" s="705"/>
      <c r="J7" s="704" t="s">
        <v>19</v>
      </c>
      <c r="K7" s="705"/>
      <c r="L7" s="696" t="s">
        <v>15</v>
      </c>
      <c r="M7" s="686"/>
      <c r="N7" s="706" t="s">
        <v>20</v>
      </c>
      <c r="O7" s="705"/>
      <c r="P7" s="704" t="s">
        <v>19</v>
      </c>
      <c r="Q7" s="705"/>
      <c r="R7" s="696" t="s">
        <v>15</v>
      </c>
      <c r="S7" s="689"/>
      <c r="T7" s="706" t="s">
        <v>20</v>
      </c>
      <c r="U7" s="705"/>
      <c r="V7" s="704" t="s">
        <v>19</v>
      </c>
      <c r="W7" s="705"/>
      <c r="X7" s="696" t="s">
        <v>15</v>
      </c>
      <c r="Y7" s="702"/>
    </row>
    <row r="8" spans="1:25" s="127" customFormat="1" ht="15" thickBot="1">
      <c r="A8" s="647"/>
      <c r="B8" s="130" t="s">
        <v>17</v>
      </c>
      <c r="C8" s="128" t="s">
        <v>16</v>
      </c>
      <c r="D8" s="129" t="s">
        <v>17</v>
      </c>
      <c r="E8" s="128" t="s">
        <v>16</v>
      </c>
      <c r="F8" s="697"/>
      <c r="G8" s="690"/>
      <c r="H8" s="130" t="s">
        <v>17</v>
      </c>
      <c r="I8" s="128" t="s">
        <v>16</v>
      </c>
      <c r="J8" s="129" t="s">
        <v>17</v>
      </c>
      <c r="K8" s="128" t="s">
        <v>16</v>
      </c>
      <c r="L8" s="697"/>
      <c r="M8" s="687"/>
      <c r="N8" s="130" t="s">
        <v>17</v>
      </c>
      <c r="O8" s="128" t="s">
        <v>16</v>
      </c>
      <c r="P8" s="129" t="s">
        <v>17</v>
      </c>
      <c r="Q8" s="128" t="s">
        <v>16</v>
      </c>
      <c r="R8" s="697"/>
      <c r="S8" s="690"/>
      <c r="T8" s="130" t="s">
        <v>17</v>
      </c>
      <c r="U8" s="128" t="s">
        <v>16</v>
      </c>
      <c r="V8" s="129" t="s">
        <v>17</v>
      </c>
      <c r="W8" s="128" t="s">
        <v>16</v>
      </c>
      <c r="X8" s="697"/>
      <c r="Y8" s="703"/>
    </row>
    <row r="9" spans="1:25" s="521" customFormat="1" ht="18" customHeight="1" thickBot="1" thickTop="1">
      <c r="A9" s="522" t="s">
        <v>22</v>
      </c>
      <c r="B9" s="523">
        <f>B10+B14+B25+B38+B48+B52</f>
        <v>536373</v>
      </c>
      <c r="C9" s="524">
        <f>C10+C14+C25+C38+C48+C52</f>
        <v>516395</v>
      </c>
      <c r="D9" s="525">
        <f>D10+D14+D25+D38+D48+D52</f>
        <v>4038</v>
      </c>
      <c r="E9" s="526">
        <f>E10+E14+E25+E38+E48+E52</f>
        <v>5221</v>
      </c>
      <c r="F9" s="527">
        <f aca="true" t="shared" si="0" ref="F9:F52">SUM(B9:E9)</f>
        <v>1062027</v>
      </c>
      <c r="G9" s="528">
        <f aca="true" t="shared" si="1" ref="G9:G52">F9/$F$9</f>
        <v>1</v>
      </c>
      <c r="H9" s="523">
        <f>H10+H14+H25+H38+H48+H52</f>
        <v>497147</v>
      </c>
      <c r="I9" s="524">
        <f>I10+I14+I25+I38+I48+I52</f>
        <v>488424</v>
      </c>
      <c r="J9" s="525">
        <f>J10+J14+J25+J38+J48+J52</f>
        <v>1364</v>
      </c>
      <c r="K9" s="526">
        <f>K10+K14+K25+K38+K48+K52</f>
        <v>1691</v>
      </c>
      <c r="L9" s="527">
        <f aca="true" t="shared" si="2" ref="L9:L52">SUM(H9:K9)</f>
        <v>988626</v>
      </c>
      <c r="M9" s="529">
        <f aca="true" t="shared" si="3" ref="M9:M52">IF(ISERROR(F9/L9-1),"         /0",(F9/L9-1))</f>
        <v>0.07424546795249154</v>
      </c>
      <c r="N9" s="523">
        <f>N10+N14+N25+N38+N48+N52</f>
        <v>2170496</v>
      </c>
      <c r="O9" s="524">
        <f>O10+O14+O25+O38+O48+O52</f>
        <v>2081700</v>
      </c>
      <c r="P9" s="525">
        <f>P10+P14+P25+P38+P48+P52</f>
        <v>26112</v>
      </c>
      <c r="Q9" s="526">
        <f>Q10+Q14+Q25+Q38+Q48+Q52</f>
        <v>27373</v>
      </c>
      <c r="R9" s="527">
        <f aca="true" t="shared" si="4" ref="R9:R52">SUM(N9:Q9)</f>
        <v>4305681</v>
      </c>
      <c r="S9" s="528">
        <f aca="true" t="shared" si="5" ref="S9:S52">R9/$R$9</f>
        <v>1</v>
      </c>
      <c r="T9" s="523">
        <f>T10+T14+T25+T38+T48+T52</f>
        <v>1989830</v>
      </c>
      <c r="U9" s="524">
        <f>U10+U14+U25+U38+U48+U52</f>
        <v>1911563</v>
      </c>
      <c r="V9" s="525">
        <f>V10+V14+V25+V38+V48+V52</f>
        <v>4743</v>
      </c>
      <c r="W9" s="526">
        <f>W10+W14+W25+W38+W48+W52</f>
        <v>5312</v>
      </c>
      <c r="X9" s="527">
        <f aca="true" t="shared" si="6" ref="X9:X52">SUM(T9:W9)</f>
        <v>3911448</v>
      </c>
      <c r="Y9" s="530">
        <f>IF(ISERROR(R9/X9-1),"         /0",(R9/X9-1))</f>
        <v>0.10078952858378787</v>
      </c>
    </row>
    <row r="10" spans="1:25" s="141" customFormat="1" ht="19.5" customHeight="1">
      <c r="A10" s="150" t="s">
        <v>53</v>
      </c>
      <c r="B10" s="147">
        <f>SUM(B11:B13)</f>
        <v>145502</v>
      </c>
      <c r="C10" s="146">
        <f>SUM(C11:C13)</f>
        <v>139117</v>
      </c>
      <c r="D10" s="145">
        <f>SUM(D11:D13)</f>
        <v>440</v>
      </c>
      <c r="E10" s="144">
        <f>SUM(E11:E13)</f>
        <v>1268</v>
      </c>
      <c r="F10" s="143">
        <f t="shared" si="0"/>
        <v>286327</v>
      </c>
      <c r="G10" s="148">
        <f t="shared" si="1"/>
        <v>0.2696042567656001</v>
      </c>
      <c r="H10" s="147">
        <f>SUM(H11:H13)</f>
        <v>140438</v>
      </c>
      <c r="I10" s="146">
        <f>SUM(I11:I13)</f>
        <v>135796</v>
      </c>
      <c r="J10" s="145">
        <f>SUM(J11:J13)</f>
        <v>134</v>
      </c>
      <c r="K10" s="144">
        <f>SUM(K11:K13)</f>
        <v>490</v>
      </c>
      <c r="L10" s="143">
        <f t="shared" si="2"/>
        <v>276858</v>
      </c>
      <c r="M10" s="149">
        <f t="shared" si="3"/>
        <v>0.03420164849850815</v>
      </c>
      <c r="N10" s="147">
        <f>SUM(N11:N13)</f>
        <v>597164</v>
      </c>
      <c r="O10" s="146">
        <f>SUM(O11:O13)</f>
        <v>576327</v>
      </c>
      <c r="P10" s="145">
        <f>SUM(P11:P13)</f>
        <v>1854</v>
      </c>
      <c r="Q10" s="144">
        <f>SUM(Q11:Q13)</f>
        <v>2680</v>
      </c>
      <c r="R10" s="143">
        <f t="shared" si="4"/>
        <v>1178025</v>
      </c>
      <c r="S10" s="148">
        <f t="shared" si="5"/>
        <v>0.2735978350463028</v>
      </c>
      <c r="T10" s="147">
        <f>SUM(T11:T13)</f>
        <v>545187</v>
      </c>
      <c r="U10" s="146">
        <f>SUM(U11:U13)</f>
        <v>526531</v>
      </c>
      <c r="V10" s="145">
        <f>SUM(V11:V13)</f>
        <v>343</v>
      </c>
      <c r="W10" s="144">
        <f>SUM(W11:W13)</f>
        <v>698</v>
      </c>
      <c r="X10" s="143">
        <f t="shared" si="6"/>
        <v>1072759</v>
      </c>
      <c r="Y10" s="196">
        <f aca="true" t="shared" si="7" ref="Y10:Y52">IF(ISERROR(R10/X10-1),"         /0",IF(R10/X10&gt;5,"  *  ",(R10/X10-1)))</f>
        <v>0.09812641982029513</v>
      </c>
    </row>
    <row r="11" spans="1:25" ht="19.5" customHeight="1">
      <c r="A11" s="246" t="s">
        <v>359</v>
      </c>
      <c r="B11" s="247">
        <v>135813</v>
      </c>
      <c r="C11" s="248">
        <v>131447</v>
      </c>
      <c r="D11" s="249">
        <v>433</v>
      </c>
      <c r="E11" s="270">
        <v>1264</v>
      </c>
      <c r="F11" s="271">
        <f t="shared" si="0"/>
        <v>268957</v>
      </c>
      <c r="G11" s="250">
        <f t="shared" si="1"/>
        <v>0.2532487403804235</v>
      </c>
      <c r="H11" s="247">
        <v>131624</v>
      </c>
      <c r="I11" s="248">
        <v>128257</v>
      </c>
      <c r="J11" s="249">
        <v>132</v>
      </c>
      <c r="K11" s="270">
        <v>490</v>
      </c>
      <c r="L11" s="271">
        <f t="shared" si="2"/>
        <v>260503</v>
      </c>
      <c r="M11" s="272">
        <f t="shared" si="3"/>
        <v>0.032452601313612606</v>
      </c>
      <c r="N11" s="247">
        <v>556546</v>
      </c>
      <c r="O11" s="248">
        <v>541668</v>
      </c>
      <c r="P11" s="249">
        <v>1846</v>
      </c>
      <c r="Q11" s="270">
        <v>2676</v>
      </c>
      <c r="R11" s="271">
        <f t="shared" si="4"/>
        <v>1102736</v>
      </c>
      <c r="S11" s="250">
        <f t="shared" si="5"/>
        <v>0.25611186708908534</v>
      </c>
      <c r="T11" s="267">
        <v>510661</v>
      </c>
      <c r="U11" s="248">
        <v>497404</v>
      </c>
      <c r="V11" s="249">
        <v>336</v>
      </c>
      <c r="W11" s="270">
        <v>698</v>
      </c>
      <c r="X11" s="271">
        <f t="shared" si="6"/>
        <v>1009099</v>
      </c>
      <c r="Y11" s="252">
        <f t="shared" si="7"/>
        <v>0.09279267941004798</v>
      </c>
    </row>
    <row r="12" spans="1:25" ht="19.5" customHeight="1">
      <c r="A12" s="253" t="s">
        <v>360</v>
      </c>
      <c r="B12" s="254">
        <v>6957</v>
      </c>
      <c r="C12" s="255">
        <v>5417</v>
      </c>
      <c r="D12" s="256">
        <v>2</v>
      </c>
      <c r="E12" s="273">
        <v>4</v>
      </c>
      <c r="F12" s="274">
        <f t="shared" si="0"/>
        <v>12380</v>
      </c>
      <c r="G12" s="257">
        <f t="shared" si="1"/>
        <v>0.01165695410756977</v>
      </c>
      <c r="H12" s="254">
        <v>6549</v>
      </c>
      <c r="I12" s="255">
        <v>5179</v>
      </c>
      <c r="J12" s="256">
        <v>0</v>
      </c>
      <c r="K12" s="273">
        <v>0</v>
      </c>
      <c r="L12" s="274">
        <f t="shared" si="2"/>
        <v>11728</v>
      </c>
      <c r="M12" s="275">
        <f t="shared" si="3"/>
        <v>0.05559345156889495</v>
      </c>
      <c r="N12" s="254">
        <v>30862</v>
      </c>
      <c r="O12" s="255">
        <v>25254</v>
      </c>
      <c r="P12" s="256">
        <v>2</v>
      </c>
      <c r="Q12" s="273">
        <v>4</v>
      </c>
      <c r="R12" s="274">
        <f t="shared" si="4"/>
        <v>56122</v>
      </c>
      <c r="S12" s="257">
        <f t="shared" si="5"/>
        <v>0.013034407333009574</v>
      </c>
      <c r="T12" s="268">
        <v>25385</v>
      </c>
      <c r="U12" s="255">
        <v>20389</v>
      </c>
      <c r="V12" s="256">
        <v>0</v>
      </c>
      <c r="W12" s="273">
        <v>0</v>
      </c>
      <c r="X12" s="274">
        <f t="shared" si="6"/>
        <v>45774</v>
      </c>
      <c r="Y12" s="259">
        <f t="shared" si="7"/>
        <v>0.22606719972036537</v>
      </c>
    </row>
    <row r="13" spans="1:25" ht="19.5" customHeight="1" thickBot="1">
      <c r="A13" s="260" t="s">
        <v>361</v>
      </c>
      <c r="B13" s="261">
        <v>2732</v>
      </c>
      <c r="C13" s="262">
        <v>2253</v>
      </c>
      <c r="D13" s="263">
        <v>5</v>
      </c>
      <c r="E13" s="276">
        <v>0</v>
      </c>
      <c r="F13" s="277">
        <f t="shared" si="0"/>
        <v>4990</v>
      </c>
      <c r="G13" s="264">
        <f t="shared" si="1"/>
        <v>0.004698562277606878</v>
      </c>
      <c r="H13" s="261">
        <v>2265</v>
      </c>
      <c r="I13" s="262">
        <v>2360</v>
      </c>
      <c r="J13" s="263">
        <v>2</v>
      </c>
      <c r="K13" s="276">
        <v>0</v>
      </c>
      <c r="L13" s="277">
        <f t="shared" si="2"/>
        <v>4627</v>
      </c>
      <c r="M13" s="278">
        <f t="shared" si="3"/>
        <v>0.07845256105467913</v>
      </c>
      <c r="N13" s="261">
        <v>9756</v>
      </c>
      <c r="O13" s="262">
        <v>9405</v>
      </c>
      <c r="P13" s="263">
        <v>6</v>
      </c>
      <c r="Q13" s="276">
        <v>0</v>
      </c>
      <c r="R13" s="277">
        <f t="shared" si="4"/>
        <v>19167</v>
      </c>
      <c r="S13" s="264">
        <f t="shared" si="5"/>
        <v>0.004451560624207878</v>
      </c>
      <c r="T13" s="269">
        <v>9141</v>
      </c>
      <c r="U13" s="262">
        <v>8738</v>
      </c>
      <c r="V13" s="263">
        <v>7</v>
      </c>
      <c r="W13" s="276">
        <v>0</v>
      </c>
      <c r="X13" s="277">
        <f t="shared" si="6"/>
        <v>17886</v>
      </c>
      <c r="Y13" s="266">
        <f t="shared" si="7"/>
        <v>0.07162026165716195</v>
      </c>
    </row>
    <row r="14" spans="1:25" s="141" customFormat="1" ht="19.5" customHeight="1">
      <c r="A14" s="150" t="s">
        <v>52</v>
      </c>
      <c r="B14" s="147">
        <f>SUM(B15:B24)</f>
        <v>141492</v>
      </c>
      <c r="C14" s="146">
        <f>SUM(C15:C24)</f>
        <v>144307</v>
      </c>
      <c r="D14" s="145">
        <f>SUM(D15:D24)</f>
        <v>2967</v>
      </c>
      <c r="E14" s="144">
        <f>SUM(E15:E24)</f>
        <v>3444</v>
      </c>
      <c r="F14" s="143">
        <f t="shared" si="0"/>
        <v>292210</v>
      </c>
      <c r="G14" s="148">
        <f t="shared" si="1"/>
        <v>0.2751436639558128</v>
      </c>
      <c r="H14" s="147">
        <f>SUM(H15:H24)</f>
        <v>126180</v>
      </c>
      <c r="I14" s="146">
        <f>SUM(I15:I24)</f>
        <v>128494</v>
      </c>
      <c r="J14" s="145">
        <f>SUM(J15:J24)</f>
        <v>217</v>
      </c>
      <c r="K14" s="144">
        <f>SUM(K15:K24)</f>
        <v>178</v>
      </c>
      <c r="L14" s="143">
        <f t="shared" si="2"/>
        <v>255069</v>
      </c>
      <c r="M14" s="149">
        <f t="shared" si="3"/>
        <v>0.1456115796117914</v>
      </c>
      <c r="N14" s="147">
        <f>SUM(N15:N24)</f>
        <v>577111</v>
      </c>
      <c r="O14" s="146">
        <f>SUM(O15:O24)</f>
        <v>571166</v>
      </c>
      <c r="P14" s="145">
        <f>SUM(P15:P24)</f>
        <v>14625</v>
      </c>
      <c r="Q14" s="144">
        <f>SUM(Q15:Q24)</f>
        <v>15213</v>
      </c>
      <c r="R14" s="143">
        <f t="shared" si="4"/>
        <v>1178115</v>
      </c>
      <c r="S14" s="148">
        <f t="shared" si="5"/>
        <v>0.27361873766310135</v>
      </c>
      <c r="T14" s="147">
        <f>SUM(T15:T24)</f>
        <v>515651</v>
      </c>
      <c r="U14" s="146">
        <f>SUM(U15:U24)</f>
        <v>511347</v>
      </c>
      <c r="V14" s="145">
        <f>SUM(V15:V24)</f>
        <v>1768</v>
      </c>
      <c r="W14" s="144">
        <f>SUM(W15:W24)</f>
        <v>1944</v>
      </c>
      <c r="X14" s="143">
        <f t="shared" si="6"/>
        <v>1030710</v>
      </c>
      <c r="Y14" s="142">
        <f t="shared" si="7"/>
        <v>0.14301306866140817</v>
      </c>
    </row>
    <row r="15" spans="1:25" ht="19.5" customHeight="1">
      <c r="A15" s="246" t="s">
        <v>362</v>
      </c>
      <c r="B15" s="247">
        <v>35991</v>
      </c>
      <c r="C15" s="248">
        <v>32611</v>
      </c>
      <c r="D15" s="249">
        <v>177</v>
      </c>
      <c r="E15" s="270">
        <v>275</v>
      </c>
      <c r="F15" s="271">
        <f t="shared" si="0"/>
        <v>69054</v>
      </c>
      <c r="G15" s="250">
        <f t="shared" si="1"/>
        <v>0.0650209457951634</v>
      </c>
      <c r="H15" s="247">
        <v>30135</v>
      </c>
      <c r="I15" s="248">
        <v>26370</v>
      </c>
      <c r="J15" s="249">
        <v>13</v>
      </c>
      <c r="K15" s="270">
        <v>0</v>
      </c>
      <c r="L15" s="271">
        <f t="shared" si="2"/>
        <v>56518</v>
      </c>
      <c r="M15" s="272">
        <f t="shared" si="3"/>
        <v>0.22180544251388934</v>
      </c>
      <c r="N15" s="247">
        <v>142894</v>
      </c>
      <c r="O15" s="248">
        <v>125858</v>
      </c>
      <c r="P15" s="249">
        <v>457</v>
      </c>
      <c r="Q15" s="270">
        <v>312</v>
      </c>
      <c r="R15" s="271">
        <f t="shared" si="4"/>
        <v>269521</v>
      </c>
      <c r="S15" s="250">
        <f t="shared" si="5"/>
        <v>0.06259660202416296</v>
      </c>
      <c r="T15" s="267">
        <v>135527</v>
      </c>
      <c r="U15" s="248">
        <v>123992</v>
      </c>
      <c r="V15" s="249">
        <v>101</v>
      </c>
      <c r="W15" s="270">
        <v>16</v>
      </c>
      <c r="X15" s="271">
        <f t="shared" si="6"/>
        <v>259636</v>
      </c>
      <c r="Y15" s="252">
        <f t="shared" si="7"/>
        <v>0.03807253231447105</v>
      </c>
    </row>
    <row r="16" spans="1:25" ht="19.5" customHeight="1">
      <c r="A16" s="253" t="s">
        <v>363</v>
      </c>
      <c r="B16" s="254">
        <v>31177</v>
      </c>
      <c r="C16" s="255">
        <v>32018</v>
      </c>
      <c r="D16" s="256">
        <v>726</v>
      </c>
      <c r="E16" s="273">
        <v>742</v>
      </c>
      <c r="F16" s="274">
        <f t="shared" si="0"/>
        <v>64663</v>
      </c>
      <c r="G16" s="257">
        <f t="shared" si="1"/>
        <v>0.06088639930999871</v>
      </c>
      <c r="H16" s="254">
        <v>31925</v>
      </c>
      <c r="I16" s="255">
        <v>31887</v>
      </c>
      <c r="J16" s="256">
        <v>13</v>
      </c>
      <c r="K16" s="273">
        <v>115</v>
      </c>
      <c r="L16" s="274">
        <f t="shared" si="2"/>
        <v>63940</v>
      </c>
      <c r="M16" s="275">
        <f t="shared" si="3"/>
        <v>0.011307475758523644</v>
      </c>
      <c r="N16" s="254">
        <v>115548</v>
      </c>
      <c r="O16" s="255">
        <v>122462</v>
      </c>
      <c r="P16" s="256">
        <v>3912</v>
      </c>
      <c r="Q16" s="273">
        <v>4540</v>
      </c>
      <c r="R16" s="274">
        <f t="shared" si="4"/>
        <v>246462</v>
      </c>
      <c r="S16" s="257">
        <f t="shared" si="5"/>
        <v>0.057241119349064645</v>
      </c>
      <c r="T16" s="268">
        <v>110799</v>
      </c>
      <c r="U16" s="255">
        <v>117626</v>
      </c>
      <c r="V16" s="256">
        <v>204</v>
      </c>
      <c r="W16" s="273">
        <v>307</v>
      </c>
      <c r="X16" s="274">
        <f t="shared" si="6"/>
        <v>228936</v>
      </c>
      <c r="Y16" s="259">
        <f t="shared" si="7"/>
        <v>0.0765541461369117</v>
      </c>
    </row>
    <row r="17" spans="1:25" ht="19.5" customHeight="1">
      <c r="A17" s="253" t="s">
        <v>364</v>
      </c>
      <c r="B17" s="254">
        <v>25829</v>
      </c>
      <c r="C17" s="255">
        <v>24361</v>
      </c>
      <c r="D17" s="256">
        <v>4</v>
      </c>
      <c r="E17" s="273">
        <v>326</v>
      </c>
      <c r="F17" s="274">
        <f t="shared" si="0"/>
        <v>50520</v>
      </c>
      <c r="G17" s="257">
        <f t="shared" si="1"/>
        <v>0.047569412077094086</v>
      </c>
      <c r="H17" s="254">
        <v>17509</v>
      </c>
      <c r="I17" s="255">
        <v>18729</v>
      </c>
      <c r="J17" s="256">
        <v>2</v>
      </c>
      <c r="K17" s="273">
        <v>0</v>
      </c>
      <c r="L17" s="274">
        <f t="shared" si="2"/>
        <v>36240</v>
      </c>
      <c r="M17" s="275">
        <f t="shared" si="3"/>
        <v>0.39403973509933765</v>
      </c>
      <c r="N17" s="254">
        <v>98378</v>
      </c>
      <c r="O17" s="255">
        <v>93044</v>
      </c>
      <c r="P17" s="256">
        <v>95</v>
      </c>
      <c r="Q17" s="273">
        <v>382</v>
      </c>
      <c r="R17" s="274">
        <f t="shared" si="4"/>
        <v>191899</v>
      </c>
      <c r="S17" s="257">
        <f t="shared" si="5"/>
        <v>0.04456879178926632</v>
      </c>
      <c r="T17" s="268">
        <v>77108</v>
      </c>
      <c r="U17" s="255">
        <v>73554</v>
      </c>
      <c r="V17" s="256">
        <v>87</v>
      </c>
      <c r="W17" s="273">
        <v>152</v>
      </c>
      <c r="X17" s="274">
        <f t="shared" si="6"/>
        <v>150901</v>
      </c>
      <c r="Y17" s="259">
        <f t="shared" si="7"/>
        <v>0.27168806038396043</v>
      </c>
    </row>
    <row r="18" spans="1:25" ht="19.5" customHeight="1">
      <c r="A18" s="253" t="s">
        <v>365</v>
      </c>
      <c r="B18" s="254">
        <v>18932</v>
      </c>
      <c r="C18" s="255">
        <v>22160</v>
      </c>
      <c r="D18" s="256">
        <v>66</v>
      </c>
      <c r="E18" s="273">
        <v>109</v>
      </c>
      <c r="F18" s="274">
        <f>SUM(B18:E18)</f>
        <v>41267</v>
      </c>
      <c r="G18" s="257">
        <f>F18/$F$9</f>
        <v>0.03885682755711484</v>
      </c>
      <c r="H18" s="254">
        <v>17406</v>
      </c>
      <c r="I18" s="255">
        <v>19373</v>
      </c>
      <c r="J18" s="256">
        <v>14</v>
      </c>
      <c r="K18" s="273">
        <v>0</v>
      </c>
      <c r="L18" s="274">
        <f>SUM(H18:K18)</f>
        <v>36793</v>
      </c>
      <c r="M18" s="275">
        <f>IF(ISERROR(F18/L18-1),"         /0",(F18/L18-1))</f>
        <v>0.1215992172424103</v>
      </c>
      <c r="N18" s="254">
        <v>89897</v>
      </c>
      <c r="O18" s="255">
        <v>91045</v>
      </c>
      <c r="P18" s="256">
        <v>283</v>
      </c>
      <c r="Q18" s="273">
        <v>297</v>
      </c>
      <c r="R18" s="274">
        <f>SUM(N18:Q18)</f>
        <v>181522</v>
      </c>
      <c r="S18" s="257">
        <f>R18/$R$9</f>
        <v>0.042158720072388085</v>
      </c>
      <c r="T18" s="268">
        <v>72335</v>
      </c>
      <c r="U18" s="255">
        <v>71564</v>
      </c>
      <c r="V18" s="256">
        <v>78</v>
      </c>
      <c r="W18" s="273">
        <v>89</v>
      </c>
      <c r="X18" s="274">
        <f>SUM(T18:W18)</f>
        <v>144066</v>
      </c>
      <c r="Y18" s="259">
        <f>IF(ISERROR(R18/X18-1),"         /0",IF(R18/X18&gt;5,"  *  ",(R18/X18-1)))</f>
        <v>0.2599919481348827</v>
      </c>
    </row>
    <row r="19" spans="1:25" ht="19.5" customHeight="1">
      <c r="A19" s="253" t="s">
        <v>366</v>
      </c>
      <c r="B19" s="254">
        <v>17369</v>
      </c>
      <c r="C19" s="255">
        <v>18284</v>
      </c>
      <c r="D19" s="256">
        <v>82</v>
      </c>
      <c r="E19" s="273">
        <v>75</v>
      </c>
      <c r="F19" s="274">
        <f>SUM(B19:E19)</f>
        <v>35810</v>
      </c>
      <c r="G19" s="257">
        <f>F19/$F$9</f>
        <v>0.03371854011244535</v>
      </c>
      <c r="H19" s="254">
        <v>15041</v>
      </c>
      <c r="I19" s="255">
        <v>15505</v>
      </c>
      <c r="J19" s="256">
        <v>160</v>
      </c>
      <c r="K19" s="273">
        <v>55</v>
      </c>
      <c r="L19" s="274">
        <f>SUM(H19:K19)</f>
        <v>30761</v>
      </c>
      <c r="M19" s="275">
        <f>IF(ISERROR(F19/L19-1),"         /0",(F19/L19-1))</f>
        <v>0.16413640648873584</v>
      </c>
      <c r="N19" s="254">
        <v>78428</v>
      </c>
      <c r="O19" s="255">
        <v>81704</v>
      </c>
      <c r="P19" s="256">
        <v>83</v>
      </c>
      <c r="Q19" s="273">
        <v>83</v>
      </c>
      <c r="R19" s="274">
        <f>SUM(N19:Q19)</f>
        <v>160298</v>
      </c>
      <c r="S19" s="257">
        <f>R19/$R$9</f>
        <v>0.03722941852868338</v>
      </c>
      <c r="T19" s="268">
        <v>63861</v>
      </c>
      <c r="U19" s="255">
        <v>65586</v>
      </c>
      <c r="V19" s="256">
        <v>175</v>
      </c>
      <c r="W19" s="273">
        <v>67</v>
      </c>
      <c r="X19" s="274">
        <f>SUM(T19:W19)</f>
        <v>129689</v>
      </c>
      <c r="Y19" s="259">
        <f>IF(ISERROR(R19/X19-1),"         /0",IF(R19/X19&gt;5,"  *  ",(R19/X19-1)))</f>
        <v>0.23601847496703643</v>
      </c>
    </row>
    <row r="20" spans="1:25" ht="19.5" customHeight="1">
      <c r="A20" s="253" t="s">
        <v>367</v>
      </c>
      <c r="B20" s="254">
        <v>6723</v>
      </c>
      <c r="C20" s="255">
        <v>8220</v>
      </c>
      <c r="D20" s="256">
        <v>1900</v>
      </c>
      <c r="E20" s="273">
        <v>1877</v>
      </c>
      <c r="F20" s="274">
        <f>SUM(B20:E20)</f>
        <v>18720</v>
      </c>
      <c r="G20" s="257">
        <f>F20/$F$9</f>
        <v>0.017626670508376907</v>
      </c>
      <c r="H20" s="254">
        <v>10675</v>
      </c>
      <c r="I20" s="255">
        <v>12440</v>
      </c>
      <c r="J20" s="256">
        <v>15</v>
      </c>
      <c r="K20" s="273">
        <v>8</v>
      </c>
      <c r="L20" s="274">
        <f>SUM(H20:K20)</f>
        <v>23138</v>
      </c>
      <c r="M20" s="275">
        <f>IF(ISERROR(F20/L20-1),"         /0",(F20/L20-1))</f>
        <v>-0.1909413086697208</v>
      </c>
      <c r="N20" s="254">
        <v>26733</v>
      </c>
      <c r="O20" s="255">
        <v>30133</v>
      </c>
      <c r="P20" s="256">
        <v>9735</v>
      </c>
      <c r="Q20" s="273">
        <v>9485</v>
      </c>
      <c r="R20" s="274">
        <f>SUM(N20:Q20)</f>
        <v>76086</v>
      </c>
      <c r="S20" s="257">
        <f>R20/$R$9</f>
        <v>0.017671072241533917</v>
      </c>
      <c r="T20" s="268">
        <v>41703</v>
      </c>
      <c r="U20" s="255">
        <v>44311</v>
      </c>
      <c r="V20" s="256">
        <v>1122</v>
      </c>
      <c r="W20" s="273">
        <v>1313</v>
      </c>
      <c r="X20" s="274">
        <f>SUM(T20:W20)</f>
        <v>88449</v>
      </c>
      <c r="Y20" s="259">
        <f>IF(ISERROR(R20/X20-1),"         /0",IF(R20/X20&gt;5,"  *  ",(R20/X20-1)))</f>
        <v>-0.139775463826612</v>
      </c>
    </row>
    <row r="21" spans="1:25" ht="19.5" customHeight="1">
      <c r="A21" s="253" t="s">
        <v>368</v>
      </c>
      <c r="B21" s="254">
        <v>2267</v>
      </c>
      <c r="C21" s="255">
        <v>2864</v>
      </c>
      <c r="D21" s="256">
        <v>5</v>
      </c>
      <c r="E21" s="273">
        <v>34</v>
      </c>
      <c r="F21" s="274">
        <f t="shared" si="0"/>
        <v>5170</v>
      </c>
      <c r="G21" s="257">
        <f t="shared" si="1"/>
        <v>0.004868049494033579</v>
      </c>
      <c r="H21" s="254">
        <v>2364</v>
      </c>
      <c r="I21" s="255">
        <v>2585</v>
      </c>
      <c r="J21" s="256"/>
      <c r="K21" s="273"/>
      <c r="L21" s="274">
        <f t="shared" si="2"/>
        <v>4949</v>
      </c>
      <c r="M21" s="275">
        <f t="shared" si="3"/>
        <v>0.044655485956758945</v>
      </c>
      <c r="N21" s="254">
        <v>11729</v>
      </c>
      <c r="O21" s="255">
        <v>12031</v>
      </c>
      <c r="P21" s="256">
        <v>26</v>
      </c>
      <c r="Q21" s="273">
        <v>101</v>
      </c>
      <c r="R21" s="274">
        <f t="shared" si="4"/>
        <v>23887</v>
      </c>
      <c r="S21" s="257">
        <f t="shared" si="5"/>
        <v>0.005547786749645411</v>
      </c>
      <c r="T21" s="268">
        <v>9610</v>
      </c>
      <c r="U21" s="255">
        <v>8876</v>
      </c>
      <c r="V21" s="256">
        <v>1</v>
      </c>
      <c r="W21" s="273">
        <v>0</v>
      </c>
      <c r="X21" s="274">
        <f t="shared" si="6"/>
        <v>18487</v>
      </c>
      <c r="Y21" s="259">
        <f t="shared" si="7"/>
        <v>0.29209714934819053</v>
      </c>
    </row>
    <row r="22" spans="1:25" ht="19.5" customHeight="1">
      <c r="A22" s="253" t="s">
        <v>369</v>
      </c>
      <c r="B22" s="254">
        <v>2314</v>
      </c>
      <c r="C22" s="255">
        <v>2558</v>
      </c>
      <c r="D22" s="256">
        <v>0</v>
      </c>
      <c r="E22" s="273">
        <v>0</v>
      </c>
      <c r="F22" s="274">
        <f t="shared" si="0"/>
        <v>4872</v>
      </c>
      <c r="G22" s="257">
        <f t="shared" si="1"/>
        <v>0.004587453991282708</v>
      </c>
      <c r="H22" s="254">
        <v>510</v>
      </c>
      <c r="I22" s="255">
        <v>659</v>
      </c>
      <c r="J22" s="256">
        <v>0</v>
      </c>
      <c r="K22" s="273">
        <v>0</v>
      </c>
      <c r="L22" s="274">
        <f t="shared" si="2"/>
        <v>1169</v>
      </c>
      <c r="M22" s="275">
        <f t="shared" si="3"/>
        <v>3.1676646706586826</v>
      </c>
      <c r="N22" s="254">
        <v>9571</v>
      </c>
      <c r="O22" s="255">
        <v>10187</v>
      </c>
      <c r="P22" s="256">
        <v>11</v>
      </c>
      <c r="Q22" s="273">
        <v>0</v>
      </c>
      <c r="R22" s="274">
        <f t="shared" si="4"/>
        <v>19769</v>
      </c>
      <c r="S22" s="257">
        <f t="shared" si="5"/>
        <v>0.004591375905460716</v>
      </c>
      <c r="T22" s="268">
        <v>2304</v>
      </c>
      <c r="U22" s="255">
        <v>2558</v>
      </c>
      <c r="V22" s="256">
        <v>0</v>
      </c>
      <c r="W22" s="273">
        <v>0</v>
      </c>
      <c r="X22" s="274">
        <f t="shared" si="6"/>
        <v>4862</v>
      </c>
      <c r="Y22" s="259">
        <f t="shared" si="7"/>
        <v>3.0660222130810366</v>
      </c>
    </row>
    <row r="23" spans="1:25" ht="19.5" customHeight="1">
      <c r="A23" s="253" t="s">
        <v>370</v>
      </c>
      <c r="B23" s="254">
        <v>883</v>
      </c>
      <c r="C23" s="255">
        <v>1226</v>
      </c>
      <c r="D23" s="256">
        <v>0</v>
      </c>
      <c r="E23" s="273">
        <v>0</v>
      </c>
      <c r="F23" s="274">
        <f>SUM(B23:E23)</f>
        <v>2109</v>
      </c>
      <c r="G23" s="257">
        <f>F23/$F$9</f>
        <v>0.001985825219132847</v>
      </c>
      <c r="H23" s="254">
        <v>598</v>
      </c>
      <c r="I23" s="255">
        <v>934</v>
      </c>
      <c r="J23" s="256">
        <v>0</v>
      </c>
      <c r="K23" s="273">
        <v>0</v>
      </c>
      <c r="L23" s="274">
        <f>SUM(H23:K23)</f>
        <v>1532</v>
      </c>
      <c r="M23" s="275">
        <f>IF(ISERROR(F23/L23-1),"         /0",(F23/L23-1))</f>
        <v>0.3766318537859008</v>
      </c>
      <c r="N23" s="254">
        <v>3910</v>
      </c>
      <c r="O23" s="255">
        <v>4678</v>
      </c>
      <c r="P23" s="256">
        <v>9</v>
      </c>
      <c r="Q23" s="273">
        <v>0</v>
      </c>
      <c r="R23" s="274">
        <f>SUM(N23:Q23)</f>
        <v>8597</v>
      </c>
      <c r="S23" s="257">
        <f>R23/$R$9</f>
        <v>0.0019966644068615392</v>
      </c>
      <c r="T23" s="268">
        <v>2325</v>
      </c>
      <c r="U23" s="255">
        <v>3252</v>
      </c>
      <c r="V23" s="256">
        <v>0</v>
      </c>
      <c r="W23" s="273">
        <v>0</v>
      </c>
      <c r="X23" s="274">
        <f>SUM(T23:W23)</f>
        <v>5577</v>
      </c>
      <c r="Y23" s="259">
        <f>IF(ISERROR(R23/X23-1),"         /0",IF(R23/X23&gt;5,"  *  ",(R23/X23-1)))</f>
        <v>0.541509772279003</v>
      </c>
    </row>
    <row r="24" spans="1:25" ht="19.5" customHeight="1" thickBot="1">
      <c r="A24" s="260" t="s">
        <v>48</v>
      </c>
      <c r="B24" s="261">
        <v>7</v>
      </c>
      <c r="C24" s="262">
        <v>5</v>
      </c>
      <c r="D24" s="263">
        <v>7</v>
      </c>
      <c r="E24" s="276">
        <v>6</v>
      </c>
      <c r="F24" s="277">
        <f t="shared" si="0"/>
        <v>25</v>
      </c>
      <c r="G24" s="264">
        <f t="shared" si="1"/>
        <v>2.353989117037514E-05</v>
      </c>
      <c r="H24" s="261">
        <v>17</v>
      </c>
      <c r="I24" s="262">
        <v>12</v>
      </c>
      <c r="J24" s="263"/>
      <c r="K24" s="276"/>
      <c r="L24" s="277">
        <f t="shared" si="2"/>
        <v>29</v>
      </c>
      <c r="M24" s="278">
        <f t="shared" si="3"/>
        <v>-0.13793103448275867</v>
      </c>
      <c r="N24" s="261">
        <v>23</v>
      </c>
      <c r="O24" s="262">
        <v>24</v>
      </c>
      <c r="P24" s="263">
        <v>14</v>
      </c>
      <c r="Q24" s="276">
        <v>13</v>
      </c>
      <c r="R24" s="277">
        <f t="shared" si="4"/>
        <v>74</v>
      </c>
      <c r="S24" s="264">
        <f t="shared" si="5"/>
        <v>1.718659603440199E-05</v>
      </c>
      <c r="T24" s="269">
        <v>79</v>
      </c>
      <c r="U24" s="262">
        <v>28</v>
      </c>
      <c r="V24" s="263"/>
      <c r="W24" s="276">
        <v>0</v>
      </c>
      <c r="X24" s="277">
        <f t="shared" si="6"/>
        <v>107</v>
      </c>
      <c r="Y24" s="266">
        <f t="shared" si="7"/>
        <v>-0.30841121495327106</v>
      </c>
    </row>
    <row r="25" spans="1:25" s="141" customFormat="1" ht="19.5" customHeight="1">
      <c r="A25" s="150" t="s">
        <v>51</v>
      </c>
      <c r="B25" s="147">
        <f>SUM(B26:B37)</f>
        <v>76509</v>
      </c>
      <c r="C25" s="146">
        <f>SUM(C26:C37)</f>
        <v>66623</v>
      </c>
      <c r="D25" s="145">
        <f>SUM(D26:D37)</f>
        <v>172</v>
      </c>
      <c r="E25" s="144">
        <f>SUM(E26:E37)</f>
        <v>0</v>
      </c>
      <c r="F25" s="143">
        <f t="shared" si="0"/>
        <v>143304</v>
      </c>
      <c r="G25" s="148">
        <f t="shared" si="1"/>
        <v>0.13493442257117758</v>
      </c>
      <c r="H25" s="147">
        <f>SUM(H26:H37)</f>
        <v>67139</v>
      </c>
      <c r="I25" s="146">
        <f>SUM(I26:I37)</f>
        <v>63437</v>
      </c>
      <c r="J25" s="145">
        <f>SUM(J26:J37)</f>
        <v>9</v>
      </c>
      <c r="K25" s="144">
        <f>SUM(K26:K37)</f>
        <v>0</v>
      </c>
      <c r="L25" s="143">
        <f t="shared" si="2"/>
        <v>130585</v>
      </c>
      <c r="M25" s="149">
        <f t="shared" si="3"/>
        <v>0.09740016081479497</v>
      </c>
      <c r="N25" s="147">
        <f>SUM(N26:N37)</f>
        <v>300151</v>
      </c>
      <c r="O25" s="146">
        <f>SUM(O26:O37)</f>
        <v>275191</v>
      </c>
      <c r="P25" s="145">
        <f>SUM(P26:P37)</f>
        <v>494</v>
      </c>
      <c r="Q25" s="144">
        <f>SUM(Q26:Q37)</f>
        <v>71</v>
      </c>
      <c r="R25" s="143">
        <f t="shared" si="4"/>
        <v>575907</v>
      </c>
      <c r="S25" s="148">
        <f t="shared" si="5"/>
        <v>0.13375514814032902</v>
      </c>
      <c r="T25" s="147">
        <f>SUM(T26:T37)</f>
        <v>274159</v>
      </c>
      <c r="U25" s="146">
        <f>SUM(U26:U37)</f>
        <v>244389</v>
      </c>
      <c r="V25" s="145">
        <f>SUM(V26:V37)</f>
        <v>76</v>
      </c>
      <c r="W25" s="144">
        <f>SUM(W26:W37)</f>
        <v>0</v>
      </c>
      <c r="X25" s="143">
        <f t="shared" si="6"/>
        <v>518624</v>
      </c>
      <c r="Y25" s="142">
        <f t="shared" si="7"/>
        <v>0.11045188807305495</v>
      </c>
    </row>
    <row r="26" spans="1:25" ht="19.5" customHeight="1">
      <c r="A26" s="246" t="s">
        <v>371</v>
      </c>
      <c r="B26" s="247">
        <v>46463</v>
      </c>
      <c r="C26" s="248">
        <v>41724</v>
      </c>
      <c r="D26" s="249">
        <v>147</v>
      </c>
      <c r="E26" s="270">
        <v>0</v>
      </c>
      <c r="F26" s="271">
        <f t="shared" si="0"/>
        <v>88334</v>
      </c>
      <c r="G26" s="250">
        <f t="shared" si="1"/>
        <v>0.08317490986575671</v>
      </c>
      <c r="H26" s="247">
        <v>38044</v>
      </c>
      <c r="I26" s="248">
        <v>37753</v>
      </c>
      <c r="J26" s="249">
        <v>2</v>
      </c>
      <c r="K26" s="270">
        <v>0</v>
      </c>
      <c r="L26" s="271">
        <f t="shared" si="2"/>
        <v>75799</v>
      </c>
      <c r="M26" s="272">
        <f t="shared" si="3"/>
        <v>0.16537157482288678</v>
      </c>
      <c r="N26" s="247">
        <v>186374</v>
      </c>
      <c r="O26" s="248">
        <v>167071</v>
      </c>
      <c r="P26" s="249">
        <v>432</v>
      </c>
      <c r="Q26" s="270">
        <v>3</v>
      </c>
      <c r="R26" s="271">
        <f t="shared" si="4"/>
        <v>353880</v>
      </c>
      <c r="S26" s="250">
        <f t="shared" si="5"/>
        <v>0.08218908925208347</v>
      </c>
      <c r="T26" s="247">
        <v>161284</v>
      </c>
      <c r="U26" s="248">
        <v>142496</v>
      </c>
      <c r="V26" s="249">
        <v>63</v>
      </c>
      <c r="W26" s="270">
        <v>0</v>
      </c>
      <c r="X26" s="271">
        <f t="shared" si="6"/>
        <v>303843</v>
      </c>
      <c r="Y26" s="252">
        <f t="shared" si="7"/>
        <v>0.16468044351852762</v>
      </c>
    </row>
    <row r="27" spans="1:25" ht="19.5" customHeight="1">
      <c r="A27" s="394" t="s">
        <v>372</v>
      </c>
      <c r="B27" s="395">
        <v>6676</v>
      </c>
      <c r="C27" s="396">
        <v>6407</v>
      </c>
      <c r="D27" s="397">
        <v>25</v>
      </c>
      <c r="E27" s="398">
        <v>0</v>
      </c>
      <c r="F27" s="399">
        <f aca="true" t="shared" si="8" ref="F27:F37">SUM(B27:E27)</f>
        <v>13108</v>
      </c>
      <c r="G27" s="400">
        <f aca="true" t="shared" si="9" ref="G27:G37">F27/$F$9</f>
        <v>0.012342435738451094</v>
      </c>
      <c r="H27" s="395">
        <v>5955</v>
      </c>
      <c r="I27" s="396">
        <v>6170</v>
      </c>
      <c r="J27" s="397">
        <v>7</v>
      </c>
      <c r="K27" s="398">
        <v>0</v>
      </c>
      <c r="L27" s="399">
        <f aca="true" t="shared" si="10" ref="L27:L37">SUM(H27:K27)</f>
        <v>12132</v>
      </c>
      <c r="M27" s="401">
        <f aca="true" t="shared" si="11" ref="M27:M37">IF(ISERROR(F27/L27-1),"         /0",(F27/L27-1))</f>
        <v>0.08044840092317829</v>
      </c>
      <c r="N27" s="395">
        <v>26395</v>
      </c>
      <c r="O27" s="396">
        <v>26701</v>
      </c>
      <c r="P27" s="397">
        <v>62</v>
      </c>
      <c r="Q27" s="398">
        <v>0</v>
      </c>
      <c r="R27" s="399">
        <f aca="true" t="shared" si="12" ref="R27:R37">SUM(N27:Q27)</f>
        <v>53158</v>
      </c>
      <c r="S27" s="400">
        <f aca="true" t="shared" si="13" ref="S27:S37">R27/$R$9</f>
        <v>0.012346014486442446</v>
      </c>
      <c r="T27" s="395">
        <v>25204</v>
      </c>
      <c r="U27" s="396">
        <v>23275</v>
      </c>
      <c r="V27" s="397">
        <v>13</v>
      </c>
      <c r="W27" s="398">
        <v>0</v>
      </c>
      <c r="X27" s="399">
        <f aca="true" t="shared" si="14" ref="X27:X37">SUM(T27:W27)</f>
        <v>48492</v>
      </c>
      <c r="Y27" s="402">
        <f aca="true" t="shared" si="15" ref="Y27:Y37">IF(ISERROR(R27/X27-1),"         /0",IF(R27/X27&gt;5,"  *  ",(R27/X27-1)))</f>
        <v>0.09622205724655619</v>
      </c>
    </row>
    <row r="28" spans="1:25" ht="19.5" customHeight="1">
      <c r="A28" s="394" t="s">
        <v>373</v>
      </c>
      <c r="B28" s="395">
        <v>4802</v>
      </c>
      <c r="C28" s="396">
        <v>4535</v>
      </c>
      <c r="D28" s="397">
        <v>0</v>
      </c>
      <c r="E28" s="398">
        <v>0</v>
      </c>
      <c r="F28" s="399">
        <f t="shared" si="8"/>
        <v>9337</v>
      </c>
      <c r="G28" s="400">
        <f t="shared" si="9"/>
        <v>0.008791678554311708</v>
      </c>
      <c r="H28" s="395">
        <v>5299</v>
      </c>
      <c r="I28" s="396">
        <v>4821</v>
      </c>
      <c r="J28" s="397"/>
      <c r="K28" s="398"/>
      <c r="L28" s="399">
        <f t="shared" si="10"/>
        <v>10120</v>
      </c>
      <c r="M28" s="401">
        <f t="shared" si="11"/>
        <v>-0.07737154150197634</v>
      </c>
      <c r="N28" s="395">
        <v>20618</v>
      </c>
      <c r="O28" s="396">
        <v>20290</v>
      </c>
      <c r="P28" s="397"/>
      <c r="Q28" s="398"/>
      <c r="R28" s="399">
        <f t="shared" si="12"/>
        <v>40908</v>
      </c>
      <c r="S28" s="400">
        <f t="shared" si="13"/>
        <v>0.009500936088855631</v>
      </c>
      <c r="T28" s="395">
        <v>20832</v>
      </c>
      <c r="U28" s="396">
        <v>18843</v>
      </c>
      <c r="V28" s="397"/>
      <c r="W28" s="398"/>
      <c r="X28" s="399">
        <f t="shared" si="14"/>
        <v>39675</v>
      </c>
      <c r="Y28" s="402">
        <f t="shared" si="15"/>
        <v>0.031077504725897986</v>
      </c>
    </row>
    <row r="29" spans="1:25" ht="19.5" customHeight="1">
      <c r="A29" s="394" t="s">
        <v>374</v>
      </c>
      <c r="B29" s="395">
        <v>5444</v>
      </c>
      <c r="C29" s="396">
        <v>3637</v>
      </c>
      <c r="D29" s="397">
        <v>0</v>
      </c>
      <c r="E29" s="398">
        <v>0</v>
      </c>
      <c r="F29" s="399">
        <f t="shared" si="8"/>
        <v>9081</v>
      </c>
      <c r="G29" s="400">
        <f t="shared" si="9"/>
        <v>0.008550630068727066</v>
      </c>
      <c r="H29" s="395">
        <v>5243</v>
      </c>
      <c r="I29" s="396">
        <v>4036</v>
      </c>
      <c r="J29" s="397"/>
      <c r="K29" s="398"/>
      <c r="L29" s="399">
        <f t="shared" si="10"/>
        <v>9279</v>
      </c>
      <c r="M29" s="401">
        <f t="shared" si="11"/>
        <v>-0.02133850630455869</v>
      </c>
      <c r="N29" s="395">
        <v>18089</v>
      </c>
      <c r="O29" s="396">
        <v>17610</v>
      </c>
      <c r="P29" s="397"/>
      <c r="Q29" s="398">
        <v>0</v>
      </c>
      <c r="R29" s="399">
        <f t="shared" si="12"/>
        <v>35699</v>
      </c>
      <c r="S29" s="400">
        <f t="shared" si="13"/>
        <v>0.008291139078812388</v>
      </c>
      <c r="T29" s="395">
        <v>18655</v>
      </c>
      <c r="U29" s="396">
        <v>17692</v>
      </c>
      <c r="V29" s="397"/>
      <c r="W29" s="398"/>
      <c r="X29" s="399">
        <f t="shared" si="14"/>
        <v>36347</v>
      </c>
      <c r="Y29" s="402">
        <f t="shared" si="15"/>
        <v>-0.017828156381544558</v>
      </c>
    </row>
    <row r="30" spans="1:25" ht="19.5" customHeight="1">
      <c r="A30" s="394" t="s">
        <v>375</v>
      </c>
      <c r="B30" s="395">
        <v>3149</v>
      </c>
      <c r="C30" s="396">
        <v>2321</v>
      </c>
      <c r="D30" s="397">
        <v>0</v>
      </c>
      <c r="E30" s="398">
        <v>0</v>
      </c>
      <c r="F30" s="399">
        <f t="shared" si="8"/>
        <v>5470</v>
      </c>
      <c r="G30" s="400">
        <f t="shared" si="9"/>
        <v>0.005150528188078081</v>
      </c>
      <c r="H30" s="395">
        <v>3092</v>
      </c>
      <c r="I30" s="396">
        <v>2855</v>
      </c>
      <c r="J30" s="397"/>
      <c r="K30" s="398">
        <v>0</v>
      </c>
      <c r="L30" s="399">
        <f t="shared" si="10"/>
        <v>5947</v>
      </c>
      <c r="M30" s="401">
        <f t="shared" si="11"/>
        <v>-0.08020850849167649</v>
      </c>
      <c r="N30" s="395">
        <v>12214</v>
      </c>
      <c r="O30" s="396">
        <v>9949</v>
      </c>
      <c r="P30" s="397"/>
      <c r="Q30" s="398"/>
      <c r="R30" s="399">
        <f t="shared" si="12"/>
        <v>22163</v>
      </c>
      <c r="S30" s="400">
        <f t="shared" si="13"/>
        <v>0.005147385512303397</v>
      </c>
      <c r="T30" s="395">
        <v>12329</v>
      </c>
      <c r="U30" s="396">
        <v>10836</v>
      </c>
      <c r="V30" s="397"/>
      <c r="W30" s="398">
        <v>0</v>
      </c>
      <c r="X30" s="399">
        <f t="shared" si="14"/>
        <v>23165</v>
      </c>
      <c r="Y30" s="402">
        <f t="shared" si="15"/>
        <v>-0.04325491042521046</v>
      </c>
    </row>
    <row r="31" spans="1:25" ht="19.5" customHeight="1">
      <c r="A31" s="394" t="s">
        <v>376</v>
      </c>
      <c r="B31" s="395">
        <v>3011</v>
      </c>
      <c r="C31" s="396">
        <v>2352</v>
      </c>
      <c r="D31" s="397">
        <v>0</v>
      </c>
      <c r="E31" s="398">
        <v>0</v>
      </c>
      <c r="F31" s="399">
        <f t="shared" si="8"/>
        <v>5363</v>
      </c>
      <c r="G31" s="400">
        <f t="shared" si="9"/>
        <v>0.005049777453868875</v>
      </c>
      <c r="H31" s="395">
        <v>3142</v>
      </c>
      <c r="I31" s="396">
        <v>2903</v>
      </c>
      <c r="J31" s="397">
        <v>0</v>
      </c>
      <c r="K31" s="398"/>
      <c r="L31" s="399">
        <f t="shared" si="10"/>
        <v>6045</v>
      </c>
      <c r="M31" s="401">
        <f t="shared" si="11"/>
        <v>-0.11282051282051286</v>
      </c>
      <c r="N31" s="395">
        <v>11379</v>
      </c>
      <c r="O31" s="396">
        <v>10286</v>
      </c>
      <c r="P31" s="397">
        <v>0</v>
      </c>
      <c r="Q31" s="398"/>
      <c r="R31" s="399">
        <f t="shared" si="12"/>
        <v>21665</v>
      </c>
      <c r="S31" s="400">
        <f t="shared" si="13"/>
        <v>0.005031724366017826</v>
      </c>
      <c r="T31" s="395">
        <v>12491</v>
      </c>
      <c r="U31" s="396">
        <v>9989</v>
      </c>
      <c r="V31" s="397">
        <v>0</v>
      </c>
      <c r="W31" s="398">
        <v>0</v>
      </c>
      <c r="X31" s="399">
        <f t="shared" si="14"/>
        <v>22480</v>
      </c>
      <c r="Y31" s="402">
        <f t="shared" si="15"/>
        <v>-0.0362544483985765</v>
      </c>
    </row>
    <row r="32" spans="1:25" ht="19.5" customHeight="1">
      <c r="A32" s="394" t="s">
        <v>377</v>
      </c>
      <c r="B32" s="395">
        <v>1430</v>
      </c>
      <c r="C32" s="396">
        <v>1506</v>
      </c>
      <c r="D32" s="397">
        <v>0</v>
      </c>
      <c r="E32" s="398">
        <v>0</v>
      </c>
      <c r="F32" s="399">
        <f t="shared" si="8"/>
        <v>2936</v>
      </c>
      <c r="G32" s="400">
        <f t="shared" si="9"/>
        <v>0.0027645248190488565</v>
      </c>
      <c r="H32" s="395">
        <v>977</v>
      </c>
      <c r="I32" s="396">
        <v>651</v>
      </c>
      <c r="J32" s="397"/>
      <c r="K32" s="398"/>
      <c r="L32" s="399">
        <f t="shared" si="10"/>
        <v>1628</v>
      </c>
      <c r="M32" s="401">
        <f t="shared" si="11"/>
        <v>0.8034398034398034</v>
      </c>
      <c r="N32" s="395">
        <v>3401</v>
      </c>
      <c r="O32" s="396">
        <v>3867</v>
      </c>
      <c r="P32" s="397"/>
      <c r="Q32" s="398"/>
      <c r="R32" s="399">
        <f t="shared" si="12"/>
        <v>7268</v>
      </c>
      <c r="S32" s="400">
        <f t="shared" si="13"/>
        <v>0.0016880024321355902</v>
      </c>
      <c r="T32" s="395">
        <v>2765</v>
      </c>
      <c r="U32" s="396">
        <v>2596</v>
      </c>
      <c r="V32" s="397"/>
      <c r="W32" s="398"/>
      <c r="X32" s="399">
        <f t="shared" si="14"/>
        <v>5361</v>
      </c>
      <c r="Y32" s="402">
        <f t="shared" si="15"/>
        <v>0.35571721693713854</v>
      </c>
    </row>
    <row r="33" spans="1:25" ht="19.5" customHeight="1">
      <c r="A33" s="394" t="s">
        <v>378</v>
      </c>
      <c r="B33" s="395">
        <v>1152</v>
      </c>
      <c r="C33" s="396">
        <v>880</v>
      </c>
      <c r="D33" s="397">
        <v>0</v>
      </c>
      <c r="E33" s="398">
        <v>0</v>
      </c>
      <c r="F33" s="399">
        <f t="shared" si="8"/>
        <v>2032</v>
      </c>
      <c r="G33" s="400">
        <f t="shared" si="9"/>
        <v>0.0019133223543280915</v>
      </c>
      <c r="H33" s="395">
        <v>1051</v>
      </c>
      <c r="I33" s="396">
        <v>756</v>
      </c>
      <c r="J33" s="397"/>
      <c r="K33" s="398"/>
      <c r="L33" s="399">
        <f t="shared" si="10"/>
        <v>1807</v>
      </c>
      <c r="M33" s="401">
        <f t="shared" si="11"/>
        <v>0.1245157719977863</v>
      </c>
      <c r="N33" s="395">
        <v>5018</v>
      </c>
      <c r="O33" s="396">
        <v>4071</v>
      </c>
      <c r="P33" s="397"/>
      <c r="Q33" s="398"/>
      <c r="R33" s="399">
        <f t="shared" si="12"/>
        <v>9089</v>
      </c>
      <c r="S33" s="400">
        <f t="shared" si="13"/>
        <v>0.0021109320453605363</v>
      </c>
      <c r="T33" s="395">
        <v>4111</v>
      </c>
      <c r="U33" s="396">
        <v>3655</v>
      </c>
      <c r="V33" s="397"/>
      <c r="W33" s="398"/>
      <c r="X33" s="399">
        <f t="shared" si="14"/>
        <v>7766</v>
      </c>
      <c r="Y33" s="402">
        <f t="shared" si="15"/>
        <v>0.1703579706412568</v>
      </c>
    </row>
    <row r="34" spans="1:25" ht="19.5" customHeight="1">
      <c r="A34" s="253" t="s">
        <v>379</v>
      </c>
      <c r="B34" s="254">
        <v>1059</v>
      </c>
      <c r="C34" s="255">
        <v>733</v>
      </c>
      <c r="D34" s="256">
        <v>0</v>
      </c>
      <c r="E34" s="273">
        <v>0</v>
      </c>
      <c r="F34" s="274">
        <f t="shared" si="8"/>
        <v>1792</v>
      </c>
      <c r="G34" s="257">
        <f t="shared" si="9"/>
        <v>0.0016873393990924901</v>
      </c>
      <c r="H34" s="254">
        <v>1287</v>
      </c>
      <c r="I34" s="255">
        <v>864</v>
      </c>
      <c r="J34" s="256"/>
      <c r="K34" s="273"/>
      <c r="L34" s="274">
        <f t="shared" si="10"/>
        <v>2151</v>
      </c>
      <c r="M34" s="275">
        <f t="shared" si="11"/>
        <v>-0.16689911668991164</v>
      </c>
      <c r="N34" s="254">
        <v>3770</v>
      </c>
      <c r="O34" s="255">
        <v>3471</v>
      </c>
      <c r="P34" s="256"/>
      <c r="Q34" s="273"/>
      <c r="R34" s="274">
        <f t="shared" si="12"/>
        <v>7241</v>
      </c>
      <c r="S34" s="257">
        <f t="shared" si="13"/>
        <v>0.001681731647096011</v>
      </c>
      <c r="T34" s="254">
        <v>4566</v>
      </c>
      <c r="U34" s="255">
        <v>3860</v>
      </c>
      <c r="V34" s="256"/>
      <c r="W34" s="273"/>
      <c r="X34" s="274">
        <f t="shared" si="14"/>
        <v>8426</v>
      </c>
      <c r="Y34" s="259">
        <f t="shared" si="15"/>
        <v>-0.140636126275813</v>
      </c>
    </row>
    <row r="35" spans="1:25" ht="19.5" customHeight="1">
      <c r="A35" s="253" t="s">
        <v>380</v>
      </c>
      <c r="B35" s="254">
        <v>826</v>
      </c>
      <c r="C35" s="255">
        <v>436</v>
      </c>
      <c r="D35" s="256">
        <v>0</v>
      </c>
      <c r="E35" s="273">
        <v>0</v>
      </c>
      <c r="F35" s="256">
        <f t="shared" si="8"/>
        <v>1262</v>
      </c>
      <c r="G35" s="257">
        <f t="shared" si="9"/>
        <v>0.001188293706280537</v>
      </c>
      <c r="H35" s="254">
        <v>643</v>
      </c>
      <c r="I35" s="255">
        <v>528</v>
      </c>
      <c r="J35" s="256"/>
      <c r="K35" s="273"/>
      <c r="L35" s="274">
        <f t="shared" si="10"/>
        <v>1171</v>
      </c>
      <c r="M35" s="275">
        <f t="shared" si="11"/>
        <v>0.07771135781383443</v>
      </c>
      <c r="N35" s="254">
        <v>2959</v>
      </c>
      <c r="O35" s="255">
        <v>2120</v>
      </c>
      <c r="P35" s="256"/>
      <c r="Q35" s="273"/>
      <c r="R35" s="274">
        <f t="shared" si="12"/>
        <v>5079</v>
      </c>
      <c r="S35" s="257">
        <f t="shared" si="13"/>
        <v>0.0011796043413341583</v>
      </c>
      <c r="T35" s="254">
        <v>2942</v>
      </c>
      <c r="U35" s="255">
        <v>2587</v>
      </c>
      <c r="V35" s="256"/>
      <c r="W35" s="273"/>
      <c r="X35" s="274">
        <f t="shared" si="14"/>
        <v>5529</v>
      </c>
      <c r="Y35" s="259">
        <f t="shared" si="15"/>
        <v>-0.08138903960933264</v>
      </c>
    </row>
    <row r="36" spans="1:25" ht="19.5" customHeight="1">
      <c r="A36" s="253" t="s">
        <v>381</v>
      </c>
      <c r="B36" s="254">
        <v>660</v>
      </c>
      <c r="C36" s="255">
        <v>490</v>
      </c>
      <c r="D36" s="256">
        <v>0</v>
      </c>
      <c r="E36" s="273">
        <v>0</v>
      </c>
      <c r="F36" s="274">
        <f t="shared" si="8"/>
        <v>1150</v>
      </c>
      <c r="G36" s="257">
        <f t="shared" si="9"/>
        <v>0.0010828349938372566</v>
      </c>
      <c r="H36" s="254">
        <v>491</v>
      </c>
      <c r="I36" s="255">
        <v>429</v>
      </c>
      <c r="J36" s="256"/>
      <c r="K36" s="273"/>
      <c r="L36" s="274">
        <f t="shared" si="10"/>
        <v>920</v>
      </c>
      <c r="M36" s="275">
        <f t="shared" si="11"/>
        <v>0.25</v>
      </c>
      <c r="N36" s="254">
        <v>2231</v>
      </c>
      <c r="O36" s="255">
        <v>1853</v>
      </c>
      <c r="P36" s="256"/>
      <c r="Q36" s="273">
        <v>68</v>
      </c>
      <c r="R36" s="274">
        <f t="shared" si="12"/>
        <v>4152</v>
      </c>
      <c r="S36" s="257">
        <f t="shared" si="13"/>
        <v>0.000964307388308609</v>
      </c>
      <c r="T36" s="254">
        <v>1492</v>
      </c>
      <c r="U36" s="255">
        <v>1640</v>
      </c>
      <c r="V36" s="256"/>
      <c r="W36" s="273"/>
      <c r="X36" s="274">
        <f t="shared" si="14"/>
        <v>3132</v>
      </c>
      <c r="Y36" s="259">
        <f t="shared" si="15"/>
        <v>0.32567049808429127</v>
      </c>
    </row>
    <row r="37" spans="1:25" ht="19.5" customHeight="1" thickBot="1">
      <c r="A37" s="260" t="s">
        <v>48</v>
      </c>
      <c r="B37" s="261">
        <v>1837</v>
      </c>
      <c r="C37" s="262">
        <v>1602</v>
      </c>
      <c r="D37" s="263">
        <v>0</v>
      </c>
      <c r="E37" s="276">
        <v>0</v>
      </c>
      <c r="F37" s="277">
        <f t="shared" si="8"/>
        <v>3439</v>
      </c>
      <c r="G37" s="264">
        <f t="shared" si="9"/>
        <v>0.0032381474293968044</v>
      </c>
      <c r="H37" s="261">
        <v>1915</v>
      </c>
      <c r="I37" s="262">
        <v>1671</v>
      </c>
      <c r="J37" s="263">
        <v>0</v>
      </c>
      <c r="K37" s="276">
        <v>0</v>
      </c>
      <c r="L37" s="277">
        <f t="shared" si="10"/>
        <v>3586</v>
      </c>
      <c r="M37" s="278">
        <f t="shared" si="11"/>
        <v>-0.04099274958170662</v>
      </c>
      <c r="N37" s="261">
        <v>7703</v>
      </c>
      <c r="O37" s="262">
        <v>7902</v>
      </c>
      <c r="P37" s="263">
        <v>0</v>
      </c>
      <c r="Q37" s="276">
        <v>0</v>
      </c>
      <c r="R37" s="277">
        <f t="shared" si="12"/>
        <v>15605</v>
      </c>
      <c r="S37" s="264">
        <f t="shared" si="13"/>
        <v>0.0036242815015789603</v>
      </c>
      <c r="T37" s="261">
        <v>7488</v>
      </c>
      <c r="U37" s="262">
        <v>6920</v>
      </c>
      <c r="V37" s="263">
        <v>0</v>
      </c>
      <c r="W37" s="276">
        <v>0</v>
      </c>
      <c r="X37" s="277">
        <f t="shared" si="14"/>
        <v>14408</v>
      </c>
      <c r="Y37" s="266">
        <f t="shared" si="15"/>
        <v>0.08307884508606334</v>
      </c>
    </row>
    <row r="38" spans="1:25" s="141" customFormat="1" ht="19.5" customHeight="1">
      <c r="A38" s="150" t="s">
        <v>50</v>
      </c>
      <c r="B38" s="147">
        <f>SUM(B39:B47)</f>
        <v>157432</v>
      </c>
      <c r="C38" s="146">
        <f>SUM(C39:C47)</f>
        <v>150527</v>
      </c>
      <c r="D38" s="145">
        <f>SUM(D39:D47)</f>
        <v>234</v>
      </c>
      <c r="E38" s="144">
        <f>SUM(E39:E47)</f>
        <v>292</v>
      </c>
      <c r="F38" s="143">
        <f t="shared" si="0"/>
        <v>308485</v>
      </c>
      <c r="G38" s="148">
        <f t="shared" si="1"/>
        <v>0.290468133107727</v>
      </c>
      <c r="H38" s="147">
        <f>SUM(H39:H47)</f>
        <v>148571</v>
      </c>
      <c r="I38" s="146">
        <f>SUM(I39:I47)</f>
        <v>145236</v>
      </c>
      <c r="J38" s="145">
        <f>SUM(J39:J47)</f>
        <v>652</v>
      </c>
      <c r="K38" s="144">
        <f>SUM(K39:K47)</f>
        <v>541</v>
      </c>
      <c r="L38" s="143">
        <f t="shared" si="2"/>
        <v>295000</v>
      </c>
      <c r="M38" s="149">
        <f t="shared" si="3"/>
        <v>0.04571186440677977</v>
      </c>
      <c r="N38" s="147">
        <f>SUM(N39:N47)</f>
        <v>637091</v>
      </c>
      <c r="O38" s="146">
        <f>SUM(O39:O47)</f>
        <v>596672</v>
      </c>
      <c r="P38" s="145">
        <f>SUM(P39:P47)</f>
        <v>6465</v>
      </c>
      <c r="Q38" s="144">
        <f>SUM(Q39:Q47)</f>
        <v>6312</v>
      </c>
      <c r="R38" s="143">
        <f t="shared" si="4"/>
        <v>1246540</v>
      </c>
      <c r="S38" s="148">
        <f t="shared" si="5"/>
        <v>0.2895105327124792</v>
      </c>
      <c r="T38" s="147">
        <f>SUM(T39:T47)</f>
        <v>598730</v>
      </c>
      <c r="U38" s="146">
        <f>SUM(U39:U47)</f>
        <v>572077</v>
      </c>
      <c r="V38" s="145">
        <f>SUM(V39:V47)</f>
        <v>1690</v>
      </c>
      <c r="W38" s="144">
        <f>SUM(W39:W47)</f>
        <v>1651</v>
      </c>
      <c r="X38" s="143">
        <f t="shared" si="6"/>
        <v>1174148</v>
      </c>
      <c r="Y38" s="142">
        <f t="shared" si="7"/>
        <v>0.06165491914136889</v>
      </c>
    </row>
    <row r="39" spans="1:25" s="111" customFormat="1" ht="19.5" customHeight="1">
      <c r="A39" s="246" t="s">
        <v>382</v>
      </c>
      <c r="B39" s="247">
        <v>82153</v>
      </c>
      <c r="C39" s="248">
        <v>78539</v>
      </c>
      <c r="D39" s="249">
        <v>157</v>
      </c>
      <c r="E39" s="270">
        <v>142</v>
      </c>
      <c r="F39" s="271">
        <f t="shared" si="0"/>
        <v>160991</v>
      </c>
      <c r="G39" s="250">
        <f t="shared" si="1"/>
        <v>0.1515884247763946</v>
      </c>
      <c r="H39" s="247">
        <v>78996</v>
      </c>
      <c r="I39" s="248">
        <v>77211</v>
      </c>
      <c r="J39" s="249">
        <v>1</v>
      </c>
      <c r="K39" s="270">
        <v>3</v>
      </c>
      <c r="L39" s="271">
        <f t="shared" si="2"/>
        <v>156211</v>
      </c>
      <c r="M39" s="272">
        <f t="shared" si="3"/>
        <v>0.030599637669562307</v>
      </c>
      <c r="N39" s="247">
        <v>346822</v>
      </c>
      <c r="O39" s="248">
        <v>316233</v>
      </c>
      <c r="P39" s="249">
        <v>4289</v>
      </c>
      <c r="Q39" s="270">
        <v>4052</v>
      </c>
      <c r="R39" s="271">
        <f t="shared" si="4"/>
        <v>671396</v>
      </c>
      <c r="S39" s="250">
        <f t="shared" si="5"/>
        <v>0.1559325923123427</v>
      </c>
      <c r="T39" s="267">
        <v>336339</v>
      </c>
      <c r="U39" s="248">
        <v>313189</v>
      </c>
      <c r="V39" s="249">
        <v>834</v>
      </c>
      <c r="W39" s="270">
        <v>1054</v>
      </c>
      <c r="X39" s="271">
        <f t="shared" si="6"/>
        <v>651416</v>
      </c>
      <c r="Y39" s="252">
        <f t="shared" si="7"/>
        <v>0.030671644540508636</v>
      </c>
    </row>
    <row r="40" spans="1:25" s="111" customFormat="1" ht="19.5" customHeight="1">
      <c r="A40" s="253" t="s">
        <v>383</v>
      </c>
      <c r="B40" s="254">
        <v>47095</v>
      </c>
      <c r="C40" s="255">
        <v>44935</v>
      </c>
      <c r="D40" s="256">
        <v>32</v>
      </c>
      <c r="E40" s="273">
        <v>5</v>
      </c>
      <c r="F40" s="274">
        <f t="shared" si="0"/>
        <v>92067</v>
      </c>
      <c r="G40" s="257">
        <f t="shared" si="1"/>
        <v>0.08668988641531712</v>
      </c>
      <c r="H40" s="254">
        <v>43030</v>
      </c>
      <c r="I40" s="255">
        <v>42189</v>
      </c>
      <c r="J40" s="256">
        <v>556</v>
      </c>
      <c r="K40" s="273">
        <v>532</v>
      </c>
      <c r="L40" s="274">
        <f t="shared" si="2"/>
        <v>86307</v>
      </c>
      <c r="M40" s="275">
        <f t="shared" si="3"/>
        <v>0.06673850325002606</v>
      </c>
      <c r="N40" s="254">
        <v>182152</v>
      </c>
      <c r="O40" s="255">
        <v>179164</v>
      </c>
      <c r="P40" s="256">
        <v>1826</v>
      </c>
      <c r="Q40" s="273">
        <v>1679</v>
      </c>
      <c r="R40" s="274">
        <f t="shared" si="4"/>
        <v>364821</v>
      </c>
      <c r="S40" s="257">
        <f t="shared" si="5"/>
        <v>0.08473015070089958</v>
      </c>
      <c r="T40" s="268">
        <v>165970</v>
      </c>
      <c r="U40" s="255">
        <v>168078</v>
      </c>
      <c r="V40" s="256">
        <v>578</v>
      </c>
      <c r="W40" s="273">
        <v>545</v>
      </c>
      <c r="X40" s="274">
        <f t="shared" si="6"/>
        <v>335171</v>
      </c>
      <c r="Y40" s="259">
        <f t="shared" si="7"/>
        <v>0.08846230729985582</v>
      </c>
    </row>
    <row r="41" spans="1:25" s="111" customFormat="1" ht="19.5" customHeight="1">
      <c r="A41" s="253" t="s">
        <v>384</v>
      </c>
      <c r="B41" s="254">
        <v>9413</v>
      </c>
      <c r="C41" s="255">
        <v>9717</v>
      </c>
      <c r="D41" s="256">
        <v>0</v>
      </c>
      <c r="E41" s="273">
        <v>83</v>
      </c>
      <c r="F41" s="274">
        <f t="shared" si="0"/>
        <v>19213</v>
      </c>
      <c r="G41" s="257">
        <f t="shared" si="1"/>
        <v>0.018090877162256703</v>
      </c>
      <c r="H41" s="254">
        <v>9530</v>
      </c>
      <c r="I41" s="255">
        <v>9621</v>
      </c>
      <c r="J41" s="256"/>
      <c r="K41" s="273"/>
      <c r="L41" s="274">
        <f t="shared" si="2"/>
        <v>19151</v>
      </c>
      <c r="M41" s="275">
        <f t="shared" si="3"/>
        <v>0.0032374288548899788</v>
      </c>
      <c r="N41" s="254">
        <v>37908</v>
      </c>
      <c r="O41" s="255">
        <v>35888</v>
      </c>
      <c r="P41" s="256">
        <v>148</v>
      </c>
      <c r="Q41" s="273">
        <v>231</v>
      </c>
      <c r="R41" s="274">
        <f t="shared" si="4"/>
        <v>74175</v>
      </c>
      <c r="S41" s="257">
        <f t="shared" si="5"/>
        <v>0.017227240011510374</v>
      </c>
      <c r="T41" s="268">
        <v>31343</v>
      </c>
      <c r="U41" s="255">
        <v>29583</v>
      </c>
      <c r="V41" s="256">
        <v>21</v>
      </c>
      <c r="W41" s="273">
        <v>22</v>
      </c>
      <c r="X41" s="274">
        <f t="shared" si="6"/>
        <v>60969</v>
      </c>
      <c r="Y41" s="259">
        <f t="shared" si="7"/>
        <v>0.21660187964375344</v>
      </c>
    </row>
    <row r="42" spans="1:25" s="111" customFormat="1" ht="19.5" customHeight="1">
      <c r="A42" s="253" t="s">
        <v>385</v>
      </c>
      <c r="B42" s="254">
        <v>8693</v>
      </c>
      <c r="C42" s="255">
        <v>8786</v>
      </c>
      <c r="D42" s="256">
        <v>36</v>
      </c>
      <c r="E42" s="273">
        <v>0</v>
      </c>
      <c r="F42" s="274">
        <f>SUM(B42:E42)</f>
        <v>17515</v>
      </c>
      <c r="G42" s="257">
        <f>F42/$F$9</f>
        <v>0.016492047753964824</v>
      </c>
      <c r="H42" s="254">
        <v>7444</v>
      </c>
      <c r="I42" s="255">
        <v>7731</v>
      </c>
      <c r="J42" s="256">
        <v>92</v>
      </c>
      <c r="K42" s="273">
        <v>3</v>
      </c>
      <c r="L42" s="274">
        <f>SUM(H42:K42)</f>
        <v>15270</v>
      </c>
      <c r="M42" s="275">
        <f>IF(ISERROR(F42/L42-1),"         /0",(F42/L42-1))</f>
        <v>0.1470203012442699</v>
      </c>
      <c r="N42" s="254">
        <v>30844</v>
      </c>
      <c r="O42" s="255">
        <v>33368</v>
      </c>
      <c r="P42" s="256">
        <v>180</v>
      </c>
      <c r="Q42" s="273">
        <v>133</v>
      </c>
      <c r="R42" s="274">
        <f>SUM(N42:Q42)</f>
        <v>64525</v>
      </c>
      <c r="S42" s="257">
        <f>R42/$R$9</f>
        <v>0.01498601498810525</v>
      </c>
      <c r="T42" s="268">
        <v>28279</v>
      </c>
      <c r="U42" s="255">
        <v>28557</v>
      </c>
      <c r="V42" s="256">
        <v>108</v>
      </c>
      <c r="W42" s="273">
        <v>5</v>
      </c>
      <c r="X42" s="274">
        <f>SUM(T42:W42)</f>
        <v>56949</v>
      </c>
      <c r="Y42" s="259">
        <f>IF(ISERROR(R42/X42-1),"         /0",IF(R42/X42&gt;5,"  *  ",(R42/X42-1)))</f>
        <v>0.13303130871481494</v>
      </c>
    </row>
    <row r="43" spans="1:25" s="111" customFormat="1" ht="19.5" customHeight="1">
      <c r="A43" s="253" t="s">
        <v>386</v>
      </c>
      <c r="B43" s="254">
        <v>5140</v>
      </c>
      <c r="C43" s="255">
        <v>3544</v>
      </c>
      <c r="D43" s="256">
        <v>0</v>
      </c>
      <c r="E43" s="273">
        <v>0</v>
      </c>
      <c r="F43" s="274">
        <f>SUM(B43:E43)</f>
        <v>8684</v>
      </c>
      <c r="G43" s="257">
        <f>F43/$F$9</f>
        <v>0.008176816596941508</v>
      </c>
      <c r="H43" s="254">
        <v>4335</v>
      </c>
      <c r="I43" s="255">
        <v>3529</v>
      </c>
      <c r="J43" s="256">
        <v>1</v>
      </c>
      <c r="K43" s="273">
        <v>0</v>
      </c>
      <c r="L43" s="274">
        <f>SUM(H43:K43)</f>
        <v>7865</v>
      </c>
      <c r="M43" s="275">
        <f>IF(ISERROR(F43/L43-1),"         /0",(F43/L43-1))</f>
        <v>0.10413223140495864</v>
      </c>
      <c r="N43" s="254">
        <v>19376</v>
      </c>
      <c r="O43" s="255">
        <v>12811</v>
      </c>
      <c r="P43" s="256">
        <v>1</v>
      </c>
      <c r="Q43" s="273">
        <v>53</v>
      </c>
      <c r="R43" s="274">
        <f>SUM(N43:Q43)</f>
        <v>32241</v>
      </c>
      <c r="S43" s="257">
        <f>R43/$R$9</f>
        <v>0.007488014091150737</v>
      </c>
      <c r="T43" s="268">
        <v>16315</v>
      </c>
      <c r="U43" s="255">
        <v>14311</v>
      </c>
      <c r="V43" s="256">
        <v>9</v>
      </c>
      <c r="W43" s="273">
        <v>3</v>
      </c>
      <c r="X43" s="274">
        <f>SUM(T43:W43)</f>
        <v>30638</v>
      </c>
      <c r="Y43" s="259">
        <f>IF(ISERROR(R43/X43-1),"         /0",IF(R43/X43&gt;5,"  *  ",(R43/X43-1)))</f>
        <v>0.0523206475618514</v>
      </c>
    </row>
    <row r="44" spans="1:25" s="111" customFormat="1" ht="19.5" customHeight="1">
      <c r="A44" s="253" t="s">
        <v>387</v>
      </c>
      <c r="B44" s="254">
        <v>3307</v>
      </c>
      <c r="C44" s="255">
        <v>3314</v>
      </c>
      <c r="D44" s="256">
        <v>3</v>
      </c>
      <c r="E44" s="273">
        <v>51</v>
      </c>
      <c r="F44" s="274">
        <f>SUM(B44:E44)</f>
        <v>6675</v>
      </c>
      <c r="G44" s="257">
        <f>F44/$F$9</f>
        <v>0.006285150942490163</v>
      </c>
      <c r="H44" s="254">
        <v>3119</v>
      </c>
      <c r="I44" s="255">
        <v>3187</v>
      </c>
      <c r="J44" s="256">
        <v>2</v>
      </c>
      <c r="K44" s="273">
        <v>3</v>
      </c>
      <c r="L44" s="274">
        <f>SUM(H44:K44)</f>
        <v>6311</v>
      </c>
      <c r="M44" s="275">
        <f>IF(ISERROR(F44/L44-1),"         /0",(F44/L44-1))</f>
        <v>0.05767707177943282</v>
      </c>
      <c r="N44" s="254">
        <v>12863</v>
      </c>
      <c r="O44" s="255">
        <v>12325</v>
      </c>
      <c r="P44" s="256">
        <v>6</v>
      </c>
      <c r="Q44" s="273">
        <v>145</v>
      </c>
      <c r="R44" s="274">
        <f>SUM(N44:Q44)</f>
        <v>25339</v>
      </c>
      <c r="S44" s="257">
        <f>R44/$R$9</f>
        <v>0.005885015633996109</v>
      </c>
      <c r="T44" s="268">
        <v>12378</v>
      </c>
      <c r="U44" s="255">
        <v>11144</v>
      </c>
      <c r="V44" s="256">
        <v>125</v>
      </c>
      <c r="W44" s="273">
        <v>3</v>
      </c>
      <c r="X44" s="274">
        <f>SUM(T44:W44)</f>
        <v>23650</v>
      </c>
      <c r="Y44" s="259">
        <f>IF(ISERROR(R44/X44-1),"         /0",IF(R44/X44&gt;5,"  *  ",(R44/X44-1)))</f>
        <v>0.07141649048625798</v>
      </c>
    </row>
    <row r="45" spans="1:25" s="111" customFormat="1" ht="19.5" customHeight="1">
      <c r="A45" s="253" t="s">
        <v>388</v>
      </c>
      <c r="B45" s="254">
        <v>1139</v>
      </c>
      <c r="C45" s="255">
        <v>963</v>
      </c>
      <c r="D45" s="256">
        <v>0</v>
      </c>
      <c r="E45" s="273">
        <v>6</v>
      </c>
      <c r="F45" s="274">
        <f t="shared" si="0"/>
        <v>2108</v>
      </c>
      <c r="G45" s="257">
        <f t="shared" si="1"/>
        <v>0.0019848836234860317</v>
      </c>
      <c r="H45" s="254">
        <v>1372</v>
      </c>
      <c r="I45" s="255">
        <v>1150</v>
      </c>
      <c r="J45" s="256"/>
      <c r="K45" s="273"/>
      <c r="L45" s="274">
        <f t="shared" si="2"/>
        <v>2522</v>
      </c>
      <c r="M45" s="275">
        <f t="shared" si="3"/>
        <v>-0.16415543219666928</v>
      </c>
      <c r="N45" s="254">
        <v>4565</v>
      </c>
      <c r="O45" s="255">
        <v>3716</v>
      </c>
      <c r="P45" s="256">
        <v>5</v>
      </c>
      <c r="Q45" s="273">
        <v>14</v>
      </c>
      <c r="R45" s="274">
        <f t="shared" si="4"/>
        <v>8300</v>
      </c>
      <c r="S45" s="257">
        <f t="shared" si="5"/>
        <v>0.0019276857714261692</v>
      </c>
      <c r="T45" s="268">
        <v>5109</v>
      </c>
      <c r="U45" s="255">
        <v>4447</v>
      </c>
      <c r="V45" s="256">
        <v>9</v>
      </c>
      <c r="W45" s="273">
        <v>9</v>
      </c>
      <c r="X45" s="274">
        <f t="shared" si="6"/>
        <v>9574</v>
      </c>
      <c r="Y45" s="259">
        <f t="shared" si="7"/>
        <v>-0.13306872780447043</v>
      </c>
    </row>
    <row r="46" spans="1:25" s="111" customFormat="1" ht="19.5" customHeight="1">
      <c r="A46" s="253" t="s">
        <v>389</v>
      </c>
      <c r="B46" s="254">
        <v>346</v>
      </c>
      <c r="C46" s="255">
        <v>390</v>
      </c>
      <c r="D46" s="256">
        <v>0</v>
      </c>
      <c r="E46" s="273">
        <v>1</v>
      </c>
      <c r="F46" s="274">
        <f t="shared" si="0"/>
        <v>737</v>
      </c>
      <c r="G46" s="257">
        <f t="shared" si="1"/>
        <v>0.0006939559917026591</v>
      </c>
      <c r="H46" s="254">
        <v>485</v>
      </c>
      <c r="I46" s="255">
        <v>353</v>
      </c>
      <c r="J46" s="256"/>
      <c r="K46" s="273"/>
      <c r="L46" s="274">
        <f t="shared" si="2"/>
        <v>838</v>
      </c>
      <c r="M46" s="275">
        <f t="shared" si="3"/>
        <v>-0.12052505966587113</v>
      </c>
      <c r="N46" s="254">
        <v>2013</v>
      </c>
      <c r="O46" s="255">
        <v>1866</v>
      </c>
      <c r="P46" s="256"/>
      <c r="Q46" s="273">
        <v>1</v>
      </c>
      <c r="R46" s="274">
        <f t="shared" si="4"/>
        <v>3880</v>
      </c>
      <c r="S46" s="257">
        <f t="shared" si="5"/>
        <v>0.0009011350353172936</v>
      </c>
      <c r="T46" s="268">
        <v>2111</v>
      </c>
      <c r="U46" s="255">
        <v>1812</v>
      </c>
      <c r="V46" s="256"/>
      <c r="W46" s="273"/>
      <c r="X46" s="274">
        <f t="shared" si="6"/>
        <v>3923</v>
      </c>
      <c r="Y46" s="259">
        <f t="shared" si="7"/>
        <v>-0.010960999235279156</v>
      </c>
    </row>
    <row r="47" spans="1:25" s="111" customFormat="1" ht="19.5" customHeight="1" thickBot="1">
      <c r="A47" s="260" t="s">
        <v>48</v>
      </c>
      <c r="B47" s="261">
        <v>146</v>
      </c>
      <c r="C47" s="262">
        <v>339</v>
      </c>
      <c r="D47" s="263">
        <v>6</v>
      </c>
      <c r="E47" s="276">
        <v>4</v>
      </c>
      <c r="F47" s="277">
        <f>SUM(B47:E47)</f>
        <v>495</v>
      </c>
      <c r="G47" s="264">
        <f>F47/$F$9</f>
        <v>0.0004660898451734278</v>
      </c>
      <c r="H47" s="261">
        <v>260</v>
      </c>
      <c r="I47" s="262">
        <v>265</v>
      </c>
      <c r="J47" s="263">
        <v>0</v>
      </c>
      <c r="K47" s="276"/>
      <c r="L47" s="277">
        <f>SUM(H47:K47)</f>
        <v>525</v>
      </c>
      <c r="M47" s="278">
        <f>IF(ISERROR(F47/L47-1),"         /0",(F47/L47-1))</f>
        <v>-0.05714285714285716</v>
      </c>
      <c r="N47" s="261">
        <v>548</v>
      </c>
      <c r="O47" s="262">
        <v>1301</v>
      </c>
      <c r="P47" s="263">
        <v>10</v>
      </c>
      <c r="Q47" s="276">
        <v>4</v>
      </c>
      <c r="R47" s="277">
        <f>SUM(N47:Q47)</f>
        <v>1863</v>
      </c>
      <c r="S47" s="264">
        <f>R47/$R$9</f>
        <v>0.0004326841677309582</v>
      </c>
      <c r="T47" s="277">
        <v>886</v>
      </c>
      <c r="U47" s="262">
        <v>956</v>
      </c>
      <c r="V47" s="263">
        <v>6</v>
      </c>
      <c r="W47" s="276">
        <v>10</v>
      </c>
      <c r="X47" s="277">
        <f>SUM(T47:W47)</f>
        <v>1858</v>
      </c>
      <c r="Y47" s="266">
        <f>IF(ISERROR(R47/X47-1),"         /0",IF(R47/X47&gt;5,"  *  ",(R47/X47-1)))</f>
        <v>0.0026910656620020568</v>
      </c>
    </row>
    <row r="48" spans="1:25" s="141" customFormat="1" ht="19.5" customHeight="1">
      <c r="A48" s="150" t="s">
        <v>49</v>
      </c>
      <c r="B48" s="147">
        <f>SUM(B49:B51)</f>
        <v>12321</v>
      </c>
      <c r="C48" s="146">
        <f>SUM(C49:C51)</f>
        <v>12671</v>
      </c>
      <c r="D48" s="145">
        <f>SUM(D49:D51)</f>
        <v>217</v>
      </c>
      <c r="E48" s="144">
        <f>SUM(E49:E51)</f>
        <v>217</v>
      </c>
      <c r="F48" s="143">
        <f t="shared" si="0"/>
        <v>25426</v>
      </c>
      <c r="G48" s="148">
        <f t="shared" si="1"/>
        <v>0.023941010915918333</v>
      </c>
      <c r="H48" s="147">
        <f>SUM(H49:H51)</f>
        <v>12305</v>
      </c>
      <c r="I48" s="146">
        <f>SUM(I49:I51)</f>
        <v>12942</v>
      </c>
      <c r="J48" s="145">
        <f>SUM(J49:J51)</f>
        <v>352</v>
      </c>
      <c r="K48" s="144">
        <f>SUM(K49:K51)</f>
        <v>482</v>
      </c>
      <c r="L48" s="143">
        <f t="shared" si="2"/>
        <v>26081</v>
      </c>
      <c r="M48" s="149">
        <f t="shared" si="3"/>
        <v>-0.025114067712127652</v>
      </c>
      <c r="N48" s="147">
        <f>SUM(N49:N51)</f>
        <v>48428</v>
      </c>
      <c r="O48" s="146">
        <f>SUM(O49:O51)</f>
        <v>51677</v>
      </c>
      <c r="P48" s="145">
        <f>SUM(P49:P51)</f>
        <v>2652</v>
      </c>
      <c r="Q48" s="144">
        <f>SUM(Q49:Q51)</f>
        <v>3083</v>
      </c>
      <c r="R48" s="143">
        <f t="shared" si="4"/>
        <v>105840</v>
      </c>
      <c r="S48" s="148">
        <f t="shared" si="5"/>
        <v>0.02458147735515009</v>
      </c>
      <c r="T48" s="147">
        <f>SUM(T49:T51)</f>
        <v>46522</v>
      </c>
      <c r="U48" s="146">
        <f>SUM(U49:U51)</f>
        <v>47886</v>
      </c>
      <c r="V48" s="145">
        <f>SUM(V49:V51)</f>
        <v>866</v>
      </c>
      <c r="W48" s="144">
        <f>SUM(W49:W51)</f>
        <v>1019</v>
      </c>
      <c r="X48" s="143">
        <f t="shared" si="6"/>
        <v>96293</v>
      </c>
      <c r="Y48" s="142">
        <f t="shared" si="7"/>
        <v>0.09914531689738615</v>
      </c>
    </row>
    <row r="49" spans="1:25" ht="19.5" customHeight="1">
      <c r="A49" s="404" t="s">
        <v>390</v>
      </c>
      <c r="B49" s="405">
        <v>8629</v>
      </c>
      <c r="C49" s="406">
        <v>8901</v>
      </c>
      <c r="D49" s="407">
        <v>217</v>
      </c>
      <c r="E49" s="408">
        <v>217</v>
      </c>
      <c r="F49" s="409">
        <f t="shared" si="0"/>
        <v>17964</v>
      </c>
      <c r="G49" s="410">
        <f t="shared" si="1"/>
        <v>0.01691482419938476</v>
      </c>
      <c r="H49" s="405">
        <v>8199</v>
      </c>
      <c r="I49" s="406">
        <v>8447</v>
      </c>
      <c r="J49" s="407">
        <v>352</v>
      </c>
      <c r="K49" s="408">
        <v>471</v>
      </c>
      <c r="L49" s="409">
        <f t="shared" si="2"/>
        <v>17469</v>
      </c>
      <c r="M49" s="411">
        <f t="shared" si="3"/>
        <v>0.028335909325090114</v>
      </c>
      <c r="N49" s="405">
        <v>33733</v>
      </c>
      <c r="O49" s="406">
        <v>35065</v>
      </c>
      <c r="P49" s="407">
        <v>2573</v>
      </c>
      <c r="Q49" s="408">
        <v>2906</v>
      </c>
      <c r="R49" s="409">
        <f t="shared" si="4"/>
        <v>74277</v>
      </c>
      <c r="S49" s="410">
        <f t="shared" si="5"/>
        <v>0.017250929643882116</v>
      </c>
      <c r="T49" s="412">
        <v>31314</v>
      </c>
      <c r="U49" s="406">
        <v>31556</v>
      </c>
      <c r="V49" s="407">
        <v>782</v>
      </c>
      <c r="W49" s="408">
        <v>895</v>
      </c>
      <c r="X49" s="409">
        <f t="shared" si="6"/>
        <v>64547</v>
      </c>
      <c r="Y49" s="413">
        <f t="shared" si="7"/>
        <v>0.15074286953692662</v>
      </c>
    </row>
    <row r="50" spans="1:25" ht="19.5" customHeight="1">
      <c r="A50" s="394" t="s">
        <v>391</v>
      </c>
      <c r="B50" s="395">
        <v>3564</v>
      </c>
      <c r="C50" s="396">
        <v>3699</v>
      </c>
      <c r="D50" s="397">
        <v>0</v>
      </c>
      <c r="E50" s="398">
        <v>0</v>
      </c>
      <c r="F50" s="399">
        <f>SUM(B50:E50)</f>
        <v>7263</v>
      </c>
      <c r="G50" s="400">
        <f>F50/$F$9</f>
        <v>0.006838809182817386</v>
      </c>
      <c r="H50" s="395">
        <v>3702</v>
      </c>
      <c r="I50" s="396">
        <v>3908</v>
      </c>
      <c r="J50" s="397">
        <v>0</v>
      </c>
      <c r="K50" s="398">
        <v>11</v>
      </c>
      <c r="L50" s="399">
        <f>SUM(H50:K50)</f>
        <v>7621</v>
      </c>
      <c r="M50" s="401">
        <f>IF(ISERROR(F50/L50-1),"         /0",(F50/L50-1))</f>
        <v>-0.046975462537724666</v>
      </c>
      <c r="N50" s="395">
        <v>14195</v>
      </c>
      <c r="O50" s="396">
        <v>16388</v>
      </c>
      <c r="P50" s="397">
        <v>75</v>
      </c>
      <c r="Q50" s="398">
        <v>172</v>
      </c>
      <c r="R50" s="399">
        <f>SUM(N50:Q50)</f>
        <v>30830</v>
      </c>
      <c r="S50" s="400">
        <f>R50/$R$9</f>
        <v>0.007160307510008289</v>
      </c>
      <c r="T50" s="403">
        <v>13796</v>
      </c>
      <c r="U50" s="396">
        <v>14570</v>
      </c>
      <c r="V50" s="397">
        <v>53</v>
      </c>
      <c r="W50" s="398">
        <v>62</v>
      </c>
      <c r="X50" s="399">
        <f>SUM(T50:W50)</f>
        <v>28481</v>
      </c>
      <c r="Y50" s="402">
        <f>IF(ISERROR(R50/X50-1),"         /0",IF(R50/X50&gt;5,"  *  ",(R50/X50-1)))</f>
        <v>0.08247603665601622</v>
      </c>
    </row>
    <row r="51" spans="1:25" ht="19.5" customHeight="1" thickBot="1">
      <c r="A51" s="253" t="s">
        <v>48</v>
      </c>
      <c r="B51" s="254">
        <v>128</v>
      </c>
      <c r="C51" s="255">
        <v>71</v>
      </c>
      <c r="D51" s="256">
        <v>0</v>
      </c>
      <c r="E51" s="273">
        <v>0</v>
      </c>
      <c r="F51" s="274">
        <f t="shared" si="0"/>
        <v>199</v>
      </c>
      <c r="G51" s="257">
        <f t="shared" si="1"/>
        <v>0.00018737753371618612</v>
      </c>
      <c r="H51" s="254">
        <v>404</v>
      </c>
      <c r="I51" s="255">
        <v>587</v>
      </c>
      <c r="J51" s="256"/>
      <c r="K51" s="273"/>
      <c r="L51" s="274">
        <f t="shared" si="2"/>
        <v>991</v>
      </c>
      <c r="M51" s="275">
        <f t="shared" si="3"/>
        <v>-0.7991927346115035</v>
      </c>
      <c r="N51" s="254">
        <v>500</v>
      </c>
      <c r="O51" s="255">
        <v>224</v>
      </c>
      <c r="P51" s="256">
        <v>4</v>
      </c>
      <c r="Q51" s="273">
        <v>5</v>
      </c>
      <c r="R51" s="274">
        <f t="shared" si="4"/>
        <v>733</v>
      </c>
      <c r="S51" s="257">
        <f t="shared" si="5"/>
        <v>0.0001702402012596846</v>
      </c>
      <c r="T51" s="268">
        <v>1412</v>
      </c>
      <c r="U51" s="255">
        <v>1760</v>
      </c>
      <c r="V51" s="256">
        <v>31</v>
      </c>
      <c r="W51" s="273">
        <v>62</v>
      </c>
      <c r="X51" s="274">
        <f t="shared" si="6"/>
        <v>3265</v>
      </c>
      <c r="Y51" s="259">
        <f t="shared" si="7"/>
        <v>-0.7754977029096478</v>
      </c>
    </row>
    <row r="52" spans="1:25" s="111" customFormat="1" ht="19.5" customHeight="1" thickBot="1">
      <c r="A52" s="140" t="s">
        <v>48</v>
      </c>
      <c r="B52" s="137">
        <v>3117</v>
      </c>
      <c r="C52" s="136">
        <v>3150</v>
      </c>
      <c r="D52" s="135">
        <v>8</v>
      </c>
      <c r="E52" s="134">
        <v>0</v>
      </c>
      <c r="F52" s="133">
        <f t="shared" si="0"/>
        <v>6275</v>
      </c>
      <c r="G52" s="138">
        <f t="shared" si="1"/>
        <v>0.00590851268376416</v>
      </c>
      <c r="H52" s="137">
        <v>2514</v>
      </c>
      <c r="I52" s="136">
        <v>2519</v>
      </c>
      <c r="J52" s="135">
        <v>0</v>
      </c>
      <c r="K52" s="134">
        <v>0</v>
      </c>
      <c r="L52" s="133">
        <f t="shared" si="2"/>
        <v>5033</v>
      </c>
      <c r="M52" s="139">
        <f t="shared" si="3"/>
        <v>0.24677130935823555</v>
      </c>
      <c r="N52" s="137">
        <v>10551</v>
      </c>
      <c r="O52" s="136">
        <v>10667</v>
      </c>
      <c r="P52" s="135">
        <v>22</v>
      </c>
      <c r="Q52" s="134">
        <v>14</v>
      </c>
      <c r="R52" s="133">
        <f t="shared" si="4"/>
        <v>21254</v>
      </c>
      <c r="S52" s="138">
        <f t="shared" si="5"/>
        <v>0.004936269082637566</v>
      </c>
      <c r="T52" s="137">
        <v>9581</v>
      </c>
      <c r="U52" s="136">
        <v>9333</v>
      </c>
      <c r="V52" s="135">
        <v>0</v>
      </c>
      <c r="W52" s="134">
        <v>0</v>
      </c>
      <c r="X52" s="133">
        <f t="shared" si="6"/>
        <v>18914</v>
      </c>
      <c r="Y52" s="132">
        <f t="shared" si="7"/>
        <v>0.12371788093475722</v>
      </c>
    </row>
    <row r="53" ht="3" customHeight="1" thickTop="1">
      <c r="A53" s="63"/>
    </row>
    <row r="54" ht="14.25">
      <c r="A54" s="6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3:Y65536 M53:M65536 Y3 M3">
    <cfRule type="cellIs" priority="3" dxfId="97" operator="lessThan" stopIfTrue="1">
      <formula>0</formula>
    </cfRule>
  </conditionalFormatting>
  <conditionalFormatting sqref="M9:M52 Y9:Y52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3" zoomScaleNormal="83" zoomScalePageLayoutView="0" workbookViewId="0" topLeftCell="A1">
      <selection activeCell="O8" sqref="O8"/>
    </sheetView>
  </sheetViews>
  <sheetFormatPr defaultColWidth="8.00390625" defaultRowHeight="15"/>
  <cols>
    <col min="1" max="1" width="27.8515625" style="86" customWidth="1"/>
    <col min="2" max="2" width="10.7109375" style="86" bestFit="1" customWidth="1"/>
    <col min="3" max="3" width="10.8515625" style="86" bestFit="1" customWidth="1"/>
    <col min="4" max="4" width="8.7109375" style="86" bestFit="1" customWidth="1"/>
    <col min="5" max="5" width="10.8515625" style="86" bestFit="1" customWidth="1"/>
    <col min="6" max="6" width="12.140625" style="86" bestFit="1" customWidth="1"/>
    <col min="7" max="7" width="9.7109375" style="86" customWidth="1"/>
    <col min="8" max="8" width="10.7109375" style="86" bestFit="1" customWidth="1"/>
    <col min="9" max="9" width="10.8515625" style="86" bestFit="1" customWidth="1"/>
    <col min="10" max="10" width="8.57421875" style="86" customWidth="1"/>
    <col min="11" max="11" width="10.8515625" style="86" bestFit="1" customWidth="1"/>
    <col min="12" max="12" width="11.28125" style="86" customWidth="1"/>
    <col min="13" max="13" width="11.00390625" style="86" bestFit="1" customWidth="1"/>
    <col min="14" max="14" width="11.57421875" style="86" customWidth="1"/>
    <col min="15" max="15" width="11.28125" style="86" customWidth="1"/>
    <col min="16" max="16" width="9.00390625" style="86" customWidth="1"/>
    <col min="17" max="17" width="10.8515625" style="86" customWidth="1"/>
    <col min="18" max="18" width="12.8515625" style="86" bestFit="1" customWidth="1"/>
    <col min="19" max="19" width="10.00390625" style="86" bestFit="1" customWidth="1"/>
    <col min="20" max="21" width="11.421875" style="86" bestFit="1" customWidth="1"/>
    <col min="22" max="23" width="10.28125" style="86" customWidth="1"/>
    <col min="24" max="24" width="12.8515625" style="86" bestFit="1" customWidth="1"/>
    <col min="25" max="25" width="10.00390625" style="86" bestFit="1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98" t="s">
        <v>61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700"/>
    </row>
    <row r="4" spans="1:25" ht="21" customHeight="1" thickBot="1">
      <c r="A4" s="707" t="s">
        <v>40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131" customFormat="1" ht="15.75" customHeight="1" thickBot="1" thickTop="1">
      <c r="A5" s="712" t="s">
        <v>60</v>
      </c>
      <c r="B5" s="691" t="s">
        <v>33</v>
      </c>
      <c r="C5" s="692"/>
      <c r="D5" s="692"/>
      <c r="E5" s="692"/>
      <c r="F5" s="692"/>
      <c r="G5" s="692"/>
      <c r="H5" s="692"/>
      <c r="I5" s="692"/>
      <c r="J5" s="693"/>
      <c r="K5" s="693"/>
      <c r="L5" s="693"/>
      <c r="M5" s="694"/>
      <c r="N5" s="691" t="s">
        <v>32</v>
      </c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5"/>
    </row>
    <row r="6" spans="1:25" s="99" customFormat="1" ht="26.25" customHeight="1">
      <c r="A6" s="713"/>
      <c r="B6" s="683" t="s">
        <v>155</v>
      </c>
      <c r="C6" s="684"/>
      <c r="D6" s="684"/>
      <c r="E6" s="684"/>
      <c r="F6" s="684"/>
      <c r="G6" s="688" t="s">
        <v>31</v>
      </c>
      <c r="H6" s="683" t="s">
        <v>156</v>
      </c>
      <c r="I6" s="684"/>
      <c r="J6" s="684"/>
      <c r="K6" s="684"/>
      <c r="L6" s="684"/>
      <c r="M6" s="685" t="s">
        <v>30</v>
      </c>
      <c r="N6" s="683" t="s">
        <v>157</v>
      </c>
      <c r="O6" s="684"/>
      <c r="P6" s="684"/>
      <c r="Q6" s="684"/>
      <c r="R6" s="684"/>
      <c r="S6" s="688" t="s">
        <v>31</v>
      </c>
      <c r="T6" s="683" t="s">
        <v>158</v>
      </c>
      <c r="U6" s="684"/>
      <c r="V6" s="684"/>
      <c r="W6" s="684"/>
      <c r="X6" s="684"/>
      <c r="Y6" s="701" t="s">
        <v>30</v>
      </c>
    </row>
    <row r="7" spans="1:25" s="99" customFormat="1" ht="26.25" customHeight="1">
      <c r="A7" s="714"/>
      <c r="B7" s="706" t="s">
        <v>20</v>
      </c>
      <c r="C7" s="705"/>
      <c r="D7" s="704" t="s">
        <v>19</v>
      </c>
      <c r="E7" s="705"/>
      <c r="F7" s="696" t="s">
        <v>15</v>
      </c>
      <c r="G7" s="689"/>
      <c r="H7" s="706" t="s">
        <v>20</v>
      </c>
      <c r="I7" s="705"/>
      <c r="J7" s="704" t="s">
        <v>19</v>
      </c>
      <c r="K7" s="705"/>
      <c r="L7" s="696" t="s">
        <v>15</v>
      </c>
      <c r="M7" s="686"/>
      <c r="N7" s="706" t="s">
        <v>20</v>
      </c>
      <c r="O7" s="705"/>
      <c r="P7" s="704" t="s">
        <v>19</v>
      </c>
      <c r="Q7" s="705"/>
      <c r="R7" s="696" t="s">
        <v>15</v>
      </c>
      <c r="S7" s="689"/>
      <c r="T7" s="706" t="s">
        <v>20</v>
      </c>
      <c r="U7" s="705"/>
      <c r="V7" s="704" t="s">
        <v>19</v>
      </c>
      <c r="W7" s="705"/>
      <c r="X7" s="696" t="s">
        <v>15</v>
      </c>
      <c r="Y7" s="702"/>
    </row>
    <row r="8" spans="1:25" s="127" customFormat="1" ht="15" thickBot="1">
      <c r="A8" s="715"/>
      <c r="B8" s="130" t="s">
        <v>17</v>
      </c>
      <c r="C8" s="128" t="s">
        <v>16</v>
      </c>
      <c r="D8" s="129" t="s">
        <v>17</v>
      </c>
      <c r="E8" s="128" t="s">
        <v>16</v>
      </c>
      <c r="F8" s="697"/>
      <c r="G8" s="690"/>
      <c r="H8" s="130" t="s">
        <v>17</v>
      </c>
      <c r="I8" s="128" t="s">
        <v>16</v>
      </c>
      <c r="J8" s="129" t="s">
        <v>17</v>
      </c>
      <c r="K8" s="128" t="s">
        <v>16</v>
      </c>
      <c r="L8" s="697"/>
      <c r="M8" s="687"/>
      <c r="N8" s="130" t="s">
        <v>17</v>
      </c>
      <c r="O8" s="128" t="s">
        <v>16</v>
      </c>
      <c r="P8" s="129" t="s">
        <v>17</v>
      </c>
      <c r="Q8" s="128" t="s">
        <v>16</v>
      </c>
      <c r="R8" s="697"/>
      <c r="S8" s="690"/>
      <c r="T8" s="130" t="s">
        <v>17</v>
      </c>
      <c r="U8" s="128" t="s">
        <v>16</v>
      </c>
      <c r="V8" s="129" t="s">
        <v>17</v>
      </c>
      <c r="W8" s="128" t="s">
        <v>16</v>
      </c>
      <c r="X8" s="697"/>
      <c r="Y8" s="703"/>
    </row>
    <row r="9" spans="1:25" s="521" customFormat="1" ht="18" customHeight="1" thickBot="1" thickTop="1">
      <c r="A9" s="531" t="s">
        <v>22</v>
      </c>
      <c r="B9" s="532">
        <f>B10+B25+B41+B54+B69+B77</f>
        <v>536373</v>
      </c>
      <c r="C9" s="533">
        <f>C10+C25+C41+C54+C69+C77</f>
        <v>516395</v>
      </c>
      <c r="D9" s="534">
        <f>D10+D25+D41+D54+D69+D77</f>
        <v>4038</v>
      </c>
      <c r="E9" s="533">
        <f>E10+E25+E41+E54+E69+E77</f>
        <v>5221</v>
      </c>
      <c r="F9" s="534">
        <f aca="true" t="shared" si="0" ref="F9:F43">SUM(B9:E9)</f>
        <v>1062027</v>
      </c>
      <c r="G9" s="535">
        <f aca="true" t="shared" si="1" ref="G9:G43">F9/$F$9</f>
        <v>1</v>
      </c>
      <c r="H9" s="532">
        <f>H10+H25+H41+H54+H69+H77</f>
        <v>497147</v>
      </c>
      <c r="I9" s="533">
        <f>I10+I25+I41+I54+I69+I77</f>
        <v>488424</v>
      </c>
      <c r="J9" s="534">
        <f>J10+J25+J41+J54+J69+J77</f>
        <v>1364</v>
      </c>
      <c r="K9" s="533">
        <f>K10+K25+K41+K54+K69+K77</f>
        <v>1691</v>
      </c>
      <c r="L9" s="534">
        <f aca="true" t="shared" si="2" ref="L9:L43">SUM(H9:K9)</f>
        <v>988626</v>
      </c>
      <c r="M9" s="536">
        <f aca="true" t="shared" si="3" ref="M9:M43">IF(ISERROR(F9/L9-1),"         /0",(F9/L9-1))</f>
        <v>0.07424546795249154</v>
      </c>
      <c r="N9" s="532">
        <f>N10+N25+N41+N54+N69+N77</f>
        <v>2170496</v>
      </c>
      <c r="O9" s="533">
        <f>O10+O25+O41+O54+O69+O77</f>
        <v>2081700</v>
      </c>
      <c r="P9" s="534">
        <f>P10+P25+P41+P54+P69+P77</f>
        <v>26112</v>
      </c>
      <c r="Q9" s="533">
        <f>Q10+Q25+Q41+Q54+Q69+Q77</f>
        <v>27373</v>
      </c>
      <c r="R9" s="534">
        <f aca="true" t="shared" si="4" ref="R9:R43">SUM(N9:Q9)</f>
        <v>4305681</v>
      </c>
      <c r="S9" s="535">
        <f aca="true" t="shared" si="5" ref="S9:S43">R9/$R$9</f>
        <v>1</v>
      </c>
      <c r="T9" s="532">
        <f>T10+T25+T41+T54+T69+T77</f>
        <v>1989830</v>
      </c>
      <c r="U9" s="533">
        <f>U10+U25+U41+U54+U69+U77</f>
        <v>1911563</v>
      </c>
      <c r="V9" s="534">
        <f>V10+V25+V41+V54+V69+V77</f>
        <v>4743</v>
      </c>
      <c r="W9" s="533">
        <f>W10+W25+W41+W54+W69+W77</f>
        <v>5312</v>
      </c>
      <c r="X9" s="534">
        <f aca="true" t="shared" si="6" ref="X9:X43">SUM(T9:W9)</f>
        <v>3911448</v>
      </c>
      <c r="Y9" s="536">
        <f>IF(ISERROR(R9/X9-1),"         /0",(R9/X9-1))</f>
        <v>0.10078952858378787</v>
      </c>
    </row>
    <row r="10" spans="1:25" s="141" customFormat="1" ht="19.5" customHeight="1">
      <c r="A10" s="150" t="s">
        <v>53</v>
      </c>
      <c r="B10" s="147">
        <f>SUM(B11:B24)</f>
        <v>145502</v>
      </c>
      <c r="C10" s="146">
        <f>SUM(C11:C24)</f>
        <v>139117</v>
      </c>
      <c r="D10" s="145">
        <f>SUM(D11:D24)</f>
        <v>440</v>
      </c>
      <c r="E10" s="146">
        <f>SUM(E11:E24)</f>
        <v>1268</v>
      </c>
      <c r="F10" s="145">
        <f t="shared" si="0"/>
        <v>286327</v>
      </c>
      <c r="G10" s="148">
        <f t="shared" si="1"/>
        <v>0.2696042567656001</v>
      </c>
      <c r="H10" s="147">
        <f>SUM(H11:H24)</f>
        <v>140438</v>
      </c>
      <c r="I10" s="146">
        <f>SUM(I11:I24)</f>
        <v>135796</v>
      </c>
      <c r="J10" s="145">
        <f>SUM(J11:J24)</f>
        <v>134</v>
      </c>
      <c r="K10" s="146">
        <f>SUM(K11:K24)</f>
        <v>490</v>
      </c>
      <c r="L10" s="145">
        <f t="shared" si="2"/>
        <v>276858</v>
      </c>
      <c r="M10" s="149">
        <f t="shared" si="3"/>
        <v>0.03420164849850815</v>
      </c>
      <c r="N10" s="147">
        <f>SUM(N11:N24)</f>
        <v>597164</v>
      </c>
      <c r="O10" s="146">
        <f>SUM(O11:O24)</f>
        <v>576327</v>
      </c>
      <c r="P10" s="145">
        <f>SUM(P11:P24)</f>
        <v>1854</v>
      </c>
      <c r="Q10" s="146">
        <f>SUM(Q11:Q24)</f>
        <v>2680</v>
      </c>
      <c r="R10" s="145">
        <f t="shared" si="4"/>
        <v>1178025</v>
      </c>
      <c r="S10" s="148">
        <f t="shared" si="5"/>
        <v>0.2735978350463028</v>
      </c>
      <c r="T10" s="147">
        <f>SUM(T11:T24)</f>
        <v>545187</v>
      </c>
      <c r="U10" s="146">
        <f>SUM(U11:U24)</f>
        <v>526531</v>
      </c>
      <c r="V10" s="145">
        <f>SUM(V11:V24)</f>
        <v>343</v>
      </c>
      <c r="W10" s="146">
        <f>SUM(W11:W24)</f>
        <v>698</v>
      </c>
      <c r="X10" s="145">
        <f t="shared" si="6"/>
        <v>1072759</v>
      </c>
      <c r="Y10" s="142">
        <f aca="true" t="shared" si="7" ref="Y10:Y43">IF(ISERROR(R10/X10-1),"         /0",IF(R10/X10&gt;5,"  *  ",(R10/X10-1)))</f>
        <v>0.09812641982029513</v>
      </c>
    </row>
    <row r="11" spans="1:25" ht="19.5" customHeight="1">
      <c r="A11" s="246" t="s">
        <v>159</v>
      </c>
      <c r="B11" s="247">
        <v>54646</v>
      </c>
      <c r="C11" s="248">
        <v>57350</v>
      </c>
      <c r="D11" s="249">
        <v>418</v>
      </c>
      <c r="E11" s="248">
        <v>1079</v>
      </c>
      <c r="F11" s="249">
        <f t="shared" si="0"/>
        <v>113493</v>
      </c>
      <c r="G11" s="250">
        <f t="shared" si="1"/>
        <v>0.10686451474397543</v>
      </c>
      <c r="H11" s="247">
        <v>51160</v>
      </c>
      <c r="I11" s="248">
        <v>54326</v>
      </c>
      <c r="J11" s="249">
        <v>122</v>
      </c>
      <c r="K11" s="248">
        <v>487</v>
      </c>
      <c r="L11" s="249">
        <f t="shared" si="2"/>
        <v>106095</v>
      </c>
      <c r="M11" s="251">
        <f t="shared" si="3"/>
        <v>0.06972995899901036</v>
      </c>
      <c r="N11" s="247">
        <v>219431</v>
      </c>
      <c r="O11" s="248">
        <v>222832</v>
      </c>
      <c r="P11" s="249">
        <v>1626</v>
      </c>
      <c r="Q11" s="248">
        <v>2085</v>
      </c>
      <c r="R11" s="249">
        <f t="shared" si="4"/>
        <v>445974</v>
      </c>
      <c r="S11" s="250">
        <f t="shared" si="5"/>
        <v>0.1035780402681945</v>
      </c>
      <c r="T11" s="247">
        <v>204266</v>
      </c>
      <c r="U11" s="248">
        <v>204122</v>
      </c>
      <c r="V11" s="249">
        <v>304</v>
      </c>
      <c r="W11" s="248">
        <v>672</v>
      </c>
      <c r="X11" s="249">
        <f t="shared" si="6"/>
        <v>409364</v>
      </c>
      <c r="Y11" s="252">
        <f t="shared" si="7"/>
        <v>0.08943141067607319</v>
      </c>
    </row>
    <row r="12" spans="1:25" ht="19.5" customHeight="1">
      <c r="A12" s="253" t="s">
        <v>179</v>
      </c>
      <c r="B12" s="254">
        <v>27180</v>
      </c>
      <c r="C12" s="255">
        <v>25929</v>
      </c>
      <c r="D12" s="256">
        <v>0</v>
      </c>
      <c r="E12" s="255">
        <v>0</v>
      </c>
      <c r="F12" s="256">
        <f t="shared" si="0"/>
        <v>53109</v>
      </c>
      <c r="G12" s="257">
        <f t="shared" si="1"/>
        <v>0.05000720320669814</v>
      </c>
      <c r="H12" s="254">
        <v>26245</v>
      </c>
      <c r="I12" s="255">
        <v>24526</v>
      </c>
      <c r="J12" s="256"/>
      <c r="K12" s="255"/>
      <c r="L12" s="256">
        <f t="shared" si="2"/>
        <v>50771</v>
      </c>
      <c r="M12" s="258">
        <f t="shared" si="3"/>
        <v>0.046049910381910975</v>
      </c>
      <c r="N12" s="254">
        <v>108856</v>
      </c>
      <c r="O12" s="255">
        <v>107773</v>
      </c>
      <c r="P12" s="256"/>
      <c r="Q12" s="255"/>
      <c r="R12" s="256">
        <f t="shared" si="4"/>
        <v>216629</v>
      </c>
      <c r="S12" s="257">
        <f t="shared" si="5"/>
        <v>0.05031236638292526</v>
      </c>
      <c r="T12" s="254">
        <v>86530</v>
      </c>
      <c r="U12" s="255">
        <v>82460</v>
      </c>
      <c r="V12" s="256"/>
      <c r="W12" s="255"/>
      <c r="X12" s="256">
        <f t="shared" si="6"/>
        <v>168990</v>
      </c>
      <c r="Y12" s="259">
        <f t="shared" si="7"/>
        <v>0.28190425468962665</v>
      </c>
    </row>
    <row r="13" spans="1:25" ht="19.5" customHeight="1">
      <c r="A13" s="253" t="s">
        <v>182</v>
      </c>
      <c r="B13" s="254">
        <v>16310</v>
      </c>
      <c r="C13" s="255">
        <v>15049</v>
      </c>
      <c r="D13" s="256">
        <v>0</v>
      </c>
      <c r="E13" s="255">
        <v>0</v>
      </c>
      <c r="F13" s="256">
        <f>SUM(B13:E13)</f>
        <v>31359</v>
      </c>
      <c r="G13" s="257">
        <f>F13/$F$9</f>
        <v>0.02952749788847176</v>
      </c>
      <c r="H13" s="254">
        <v>15952</v>
      </c>
      <c r="I13" s="255">
        <v>14116</v>
      </c>
      <c r="J13" s="256"/>
      <c r="K13" s="255"/>
      <c r="L13" s="256">
        <f>SUM(H13:K13)</f>
        <v>30068</v>
      </c>
      <c r="M13" s="258">
        <f>IF(ISERROR(F13/L13-1),"         /0",(F13/L13-1))</f>
        <v>0.04293601170679784</v>
      </c>
      <c r="N13" s="254">
        <v>70178</v>
      </c>
      <c r="O13" s="255">
        <v>66642</v>
      </c>
      <c r="P13" s="256"/>
      <c r="Q13" s="255"/>
      <c r="R13" s="256">
        <f>SUM(N13:Q13)</f>
        <v>136820</v>
      </c>
      <c r="S13" s="257">
        <f>R13/$R$9</f>
        <v>0.031776622559822706</v>
      </c>
      <c r="T13" s="254">
        <v>61504</v>
      </c>
      <c r="U13" s="255">
        <v>56934</v>
      </c>
      <c r="V13" s="256"/>
      <c r="W13" s="255"/>
      <c r="X13" s="256">
        <f>SUM(T13:W13)</f>
        <v>118438</v>
      </c>
      <c r="Y13" s="259">
        <f>IF(ISERROR(R13/X13-1),"         /0",IF(R13/X13&gt;5,"  *  ",(R13/X13-1)))</f>
        <v>0.15520356642293853</v>
      </c>
    </row>
    <row r="14" spans="1:25" ht="19.5" customHeight="1">
      <c r="A14" s="253" t="s">
        <v>186</v>
      </c>
      <c r="B14" s="254">
        <v>12678</v>
      </c>
      <c r="C14" s="255">
        <v>11834</v>
      </c>
      <c r="D14" s="256">
        <v>0</v>
      </c>
      <c r="E14" s="255">
        <v>0</v>
      </c>
      <c r="F14" s="256">
        <f t="shared" si="0"/>
        <v>24512</v>
      </c>
      <c r="G14" s="257">
        <f t="shared" si="1"/>
        <v>0.02308039249472942</v>
      </c>
      <c r="H14" s="254">
        <v>11415</v>
      </c>
      <c r="I14" s="255">
        <v>10525</v>
      </c>
      <c r="J14" s="256"/>
      <c r="K14" s="255"/>
      <c r="L14" s="256">
        <f t="shared" si="2"/>
        <v>21940</v>
      </c>
      <c r="M14" s="258">
        <f t="shared" si="3"/>
        <v>0.1172288058340929</v>
      </c>
      <c r="N14" s="254">
        <v>52110</v>
      </c>
      <c r="O14" s="255">
        <v>48768</v>
      </c>
      <c r="P14" s="256"/>
      <c r="Q14" s="255"/>
      <c r="R14" s="256">
        <f t="shared" si="4"/>
        <v>100878</v>
      </c>
      <c r="S14" s="257">
        <f t="shared" si="5"/>
        <v>0.02342904641565411</v>
      </c>
      <c r="T14" s="254">
        <v>45677</v>
      </c>
      <c r="U14" s="255">
        <v>43641</v>
      </c>
      <c r="V14" s="256"/>
      <c r="W14" s="255"/>
      <c r="X14" s="256">
        <f t="shared" si="6"/>
        <v>89318</v>
      </c>
      <c r="Y14" s="259">
        <f t="shared" si="7"/>
        <v>0.12942519984773515</v>
      </c>
    </row>
    <row r="15" spans="1:25" ht="19.5" customHeight="1">
      <c r="A15" s="253" t="s">
        <v>189</v>
      </c>
      <c r="B15" s="254">
        <v>9762</v>
      </c>
      <c r="C15" s="255">
        <v>8790</v>
      </c>
      <c r="D15" s="256">
        <v>0</v>
      </c>
      <c r="E15" s="255">
        <v>0</v>
      </c>
      <c r="F15" s="256">
        <f>SUM(B15:E15)</f>
        <v>18552</v>
      </c>
      <c r="G15" s="257">
        <f>F15/$F$9</f>
        <v>0.017468482439711986</v>
      </c>
      <c r="H15" s="254">
        <v>9833</v>
      </c>
      <c r="I15" s="255">
        <v>9692</v>
      </c>
      <c r="J15" s="256"/>
      <c r="K15" s="255"/>
      <c r="L15" s="256">
        <f>SUM(H15:K15)</f>
        <v>19525</v>
      </c>
      <c r="M15" s="258">
        <f>IF(ISERROR(F15/L15-1),"         /0",(F15/L15-1))</f>
        <v>-0.049833546734955214</v>
      </c>
      <c r="N15" s="254">
        <v>38085</v>
      </c>
      <c r="O15" s="255">
        <v>37847</v>
      </c>
      <c r="P15" s="256"/>
      <c r="Q15" s="255"/>
      <c r="R15" s="256">
        <f>SUM(N15:Q15)</f>
        <v>75932</v>
      </c>
      <c r="S15" s="257">
        <f>R15/$R$9</f>
        <v>0.01763530554167854</v>
      </c>
      <c r="T15" s="254">
        <v>39346</v>
      </c>
      <c r="U15" s="255">
        <v>41361</v>
      </c>
      <c r="V15" s="256"/>
      <c r="W15" s="255"/>
      <c r="X15" s="256">
        <f>SUM(T15:W15)</f>
        <v>80707</v>
      </c>
      <c r="Y15" s="259">
        <f>IF(ISERROR(R15/X15-1),"         /0",IF(R15/X15&gt;5,"  *  ",(R15/X15-1)))</f>
        <v>-0.05916463255975313</v>
      </c>
    </row>
    <row r="16" spans="1:25" ht="19.5" customHeight="1">
      <c r="A16" s="253" t="s">
        <v>193</v>
      </c>
      <c r="B16" s="254">
        <v>7289</v>
      </c>
      <c r="C16" s="255">
        <v>5805</v>
      </c>
      <c r="D16" s="256">
        <v>0</v>
      </c>
      <c r="E16" s="255">
        <v>0</v>
      </c>
      <c r="F16" s="256">
        <f>SUM(B16:E16)</f>
        <v>13094</v>
      </c>
      <c r="G16" s="257">
        <f>F16/$F$9</f>
        <v>0.012329253399395683</v>
      </c>
      <c r="H16" s="254">
        <v>6604</v>
      </c>
      <c r="I16" s="255">
        <v>5637</v>
      </c>
      <c r="J16" s="256"/>
      <c r="K16" s="255"/>
      <c r="L16" s="256">
        <f>SUM(H16:K16)</f>
        <v>12241</v>
      </c>
      <c r="M16" s="258">
        <f>IF(ISERROR(F16/L16-1),"         /0",(F16/L16-1))</f>
        <v>0.06968384935871241</v>
      </c>
      <c r="N16" s="254">
        <v>31101</v>
      </c>
      <c r="O16" s="255">
        <v>26491</v>
      </c>
      <c r="P16" s="256"/>
      <c r="Q16" s="255"/>
      <c r="R16" s="256">
        <f>SUM(N16:Q16)</f>
        <v>57592</v>
      </c>
      <c r="S16" s="257">
        <f>R16/$R$9</f>
        <v>0.013375816740719993</v>
      </c>
      <c r="T16" s="254">
        <v>27346</v>
      </c>
      <c r="U16" s="255">
        <v>24957</v>
      </c>
      <c r="V16" s="256"/>
      <c r="W16" s="255"/>
      <c r="X16" s="256">
        <f>SUM(T16:W16)</f>
        <v>52303</v>
      </c>
      <c r="Y16" s="259">
        <f>IF(ISERROR(R16/X16-1),"         /0",IF(R16/X16&gt;5,"  *  ",(R16/X16-1)))</f>
        <v>0.10112230655985321</v>
      </c>
    </row>
    <row r="17" spans="1:25" ht="19.5" customHeight="1">
      <c r="A17" s="253" t="s">
        <v>200</v>
      </c>
      <c r="B17" s="254">
        <v>4363</v>
      </c>
      <c r="C17" s="255">
        <v>3453</v>
      </c>
      <c r="D17" s="256">
        <v>0</v>
      </c>
      <c r="E17" s="255">
        <v>0</v>
      </c>
      <c r="F17" s="256">
        <f>SUM(B17:E17)</f>
        <v>7816</v>
      </c>
      <c r="G17" s="257">
        <f>F17/$F$9</f>
        <v>0.007359511575506084</v>
      </c>
      <c r="H17" s="254">
        <v>4187</v>
      </c>
      <c r="I17" s="255">
        <v>3321</v>
      </c>
      <c r="J17" s="256">
        <v>0</v>
      </c>
      <c r="K17" s="255">
        <v>0</v>
      </c>
      <c r="L17" s="256">
        <f>SUM(H17:K17)</f>
        <v>7508</v>
      </c>
      <c r="M17" s="258">
        <f>IF(ISERROR(F17/L17-1),"         /0",(F17/L17-1))</f>
        <v>0.0410229088971763</v>
      </c>
      <c r="N17" s="254">
        <v>18872</v>
      </c>
      <c r="O17" s="255">
        <v>16057</v>
      </c>
      <c r="P17" s="256"/>
      <c r="Q17" s="255"/>
      <c r="R17" s="256">
        <f>SUM(N17:Q17)</f>
        <v>34929</v>
      </c>
      <c r="S17" s="257">
        <f>R17/$R$9</f>
        <v>0.008112305579535501</v>
      </c>
      <c r="T17" s="254">
        <v>16859</v>
      </c>
      <c r="U17" s="255">
        <v>14611</v>
      </c>
      <c r="V17" s="256">
        <v>0</v>
      </c>
      <c r="W17" s="255">
        <v>0</v>
      </c>
      <c r="X17" s="256">
        <f>SUM(T17:W17)</f>
        <v>31470</v>
      </c>
      <c r="Y17" s="259">
        <f>IF(ISERROR(R17/X17-1),"         /0",IF(R17/X17&gt;5,"  *  ",(R17/X17-1)))</f>
        <v>0.10991420400381324</v>
      </c>
    </row>
    <row r="18" spans="1:25" ht="19.5" customHeight="1">
      <c r="A18" s="253" t="s">
        <v>160</v>
      </c>
      <c r="B18" s="254">
        <v>3837</v>
      </c>
      <c r="C18" s="255">
        <v>2709</v>
      </c>
      <c r="D18" s="256">
        <v>0</v>
      </c>
      <c r="E18" s="255">
        <v>0</v>
      </c>
      <c r="F18" s="256">
        <f>SUM(B18:E18)</f>
        <v>6546</v>
      </c>
      <c r="G18" s="257">
        <f>F18/$F$9</f>
        <v>0.006163685104051027</v>
      </c>
      <c r="H18" s="254">
        <v>2827</v>
      </c>
      <c r="I18" s="255">
        <v>2385</v>
      </c>
      <c r="J18" s="256"/>
      <c r="K18" s="255"/>
      <c r="L18" s="256">
        <f>SUM(H18:K18)</f>
        <v>5212</v>
      </c>
      <c r="M18" s="258">
        <f>IF(ISERROR(F18/L18-1),"         /0",(F18/L18-1))</f>
        <v>0.25594781273983114</v>
      </c>
      <c r="N18" s="254">
        <v>16690</v>
      </c>
      <c r="O18" s="255">
        <v>13897</v>
      </c>
      <c r="P18" s="256"/>
      <c r="Q18" s="255"/>
      <c r="R18" s="256">
        <f>SUM(N18:Q18)</f>
        <v>30587</v>
      </c>
      <c r="S18" s="257">
        <f>R18/$R$9</f>
        <v>0.007103870444652077</v>
      </c>
      <c r="T18" s="254">
        <v>11051</v>
      </c>
      <c r="U18" s="255">
        <v>10705</v>
      </c>
      <c r="V18" s="256"/>
      <c r="W18" s="255"/>
      <c r="X18" s="256">
        <f>SUM(T18:W18)</f>
        <v>21756</v>
      </c>
      <c r="Y18" s="259">
        <f>IF(ISERROR(R18/X18-1),"         /0",IF(R18/X18&gt;5,"  *  ",(R18/X18-1)))</f>
        <v>0.4059110130538701</v>
      </c>
    </row>
    <row r="19" spans="1:25" ht="19.5" customHeight="1">
      <c r="A19" s="253" t="s">
        <v>183</v>
      </c>
      <c r="B19" s="254">
        <v>3270</v>
      </c>
      <c r="C19" s="255">
        <v>2617</v>
      </c>
      <c r="D19" s="256">
        <v>0</v>
      </c>
      <c r="E19" s="255">
        <v>0</v>
      </c>
      <c r="F19" s="256">
        <f>SUM(B19:E19)</f>
        <v>5887</v>
      </c>
      <c r="G19" s="257">
        <f>F19/$F$9</f>
        <v>0.005543173572799938</v>
      </c>
      <c r="H19" s="254">
        <v>2230</v>
      </c>
      <c r="I19" s="255">
        <v>1787</v>
      </c>
      <c r="J19" s="256"/>
      <c r="K19" s="255"/>
      <c r="L19" s="256">
        <f>SUM(H19:K19)</f>
        <v>4017</v>
      </c>
      <c r="M19" s="258">
        <f>IF(ISERROR(F19/L19-1),"         /0",(F19/L19-1))</f>
        <v>0.46552153348269854</v>
      </c>
      <c r="N19" s="254">
        <v>12687</v>
      </c>
      <c r="O19" s="255">
        <v>11808</v>
      </c>
      <c r="P19" s="256"/>
      <c r="Q19" s="255"/>
      <c r="R19" s="256">
        <f>SUM(N19:Q19)</f>
        <v>24495</v>
      </c>
      <c r="S19" s="257">
        <f>R19/$R$9</f>
        <v>0.005688995538684821</v>
      </c>
      <c r="T19" s="254">
        <v>9029</v>
      </c>
      <c r="U19" s="255">
        <v>7115</v>
      </c>
      <c r="V19" s="256"/>
      <c r="W19" s="255"/>
      <c r="X19" s="256">
        <f>SUM(T19:W19)</f>
        <v>16144</v>
      </c>
      <c r="Y19" s="259">
        <f>IF(ISERROR(R19/X19-1),"         /0",IF(R19/X19&gt;5,"  *  ",(R19/X19-1)))</f>
        <v>0.5172819623389495</v>
      </c>
    </row>
    <row r="20" spans="1:25" ht="19.5" customHeight="1">
      <c r="A20" s="253" t="s">
        <v>188</v>
      </c>
      <c r="B20" s="254">
        <v>2474</v>
      </c>
      <c r="C20" s="255">
        <v>1786</v>
      </c>
      <c r="D20" s="256">
        <v>0</v>
      </c>
      <c r="E20" s="255">
        <v>0</v>
      </c>
      <c r="F20" s="256">
        <f t="shared" si="0"/>
        <v>4260</v>
      </c>
      <c r="G20" s="257">
        <f t="shared" si="1"/>
        <v>0.004011197455431924</v>
      </c>
      <c r="H20" s="254">
        <v>1462</v>
      </c>
      <c r="I20" s="255">
        <v>1400</v>
      </c>
      <c r="J20" s="256"/>
      <c r="K20" s="255"/>
      <c r="L20" s="256">
        <f t="shared" si="2"/>
        <v>2862</v>
      </c>
      <c r="M20" s="258">
        <f t="shared" si="3"/>
        <v>0.4884696016771488</v>
      </c>
      <c r="N20" s="254">
        <v>9973</v>
      </c>
      <c r="O20" s="255">
        <v>6584</v>
      </c>
      <c r="P20" s="256"/>
      <c r="Q20" s="255"/>
      <c r="R20" s="256">
        <f t="shared" si="4"/>
        <v>16557</v>
      </c>
      <c r="S20" s="257">
        <f t="shared" si="5"/>
        <v>0.0038453847370485644</v>
      </c>
      <c r="T20" s="254">
        <v>6232</v>
      </c>
      <c r="U20" s="255">
        <v>6094</v>
      </c>
      <c r="V20" s="256"/>
      <c r="W20" s="255"/>
      <c r="X20" s="256">
        <f t="shared" si="6"/>
        <v>12326</v>
      </c>
      <c r="Y20" s="259">
        <f t="shared" si="7"/>
        <v>0.34325815349667366</v>
      </c>
    </row>
    <row r="21" spans="1:25" ht="19.5" customHeight="1">
      <c r="A21" s="253" t="s">
        <v>195</v>
      </c>
      <c r="B21" s="254">
        <v>1527</v>
      </c>
      <c r="C21" s="255">
        <v>2072</v>
      </c>
      <c r="D21" s="256">
        <v>0</v>
      </c>
      <c r="E21" s="255">
        <v>0</v>
      </c>
      <c r="F21" s="256">
        <f>SUM(B21:E21)</f>
        <v>3599</v>
      </c>
      <c r="G21" s="257">
        <f>F21/$F$9</f>
        <v>0.003388802732887205</v>
      </c>
      <c r="H21" s="254">
        <v>2824</v>
      </c>
      <c r="I21" s="255">
        <v>2800</v>
      </c>
      <c r="J21" s="256"/>
      <c r="K21" s="255"/>
      <c r="L21" s="256">
        <f>SUM(H21:K21)</f>
        <v>5624</v>
      </c>
      <c r="M21" s="258">
        <f>IF(ISERROR(F21/L21-1),"         /0",(F21/L21-1))</f>
        <v>-0.3600640113798008</v>
      </c>
      <c r="N21" s="254">
        <v>10431</v>
      </c>
      <c r="O21" s="255">
        <v>10120</v>
      </c>
      <c r="P21" s="256"/>
      <c r="Q21" s="255"/>
      <c r="R21" s="256">
        <f>SUM(N21:Q21)</f>
        <v>20551</v>
      </c>
      <c r="S21" s="257">
        <f>R21/$R$9</f>
        <v>0.004772996420310748</v>
      </c>
      <c r="T21" s="254">
        <v>13879</v>
      </c>
      <c r="U21" s="255">
        <v>13700</v>
      </c>
      <c r="V21" s="256"/>
      <c r="W21" s="255"/>
      <c r="X21" s="256">
        <f>SUM(T21:W21)</f>
        <v>27579</v>
      </c>
      <c r="Y21" s="259">
        <f>IF(ISERROR(R21/X21-1),"         /0",IF(R21/X21&gt;5,"  *  ",(R21/X21-1)))</f>
        <v>-0.25483157474890317</v>
      </c>
    </row>
    <row r="22" spans="1:25" ht="19.5" customHeight="1">
      <c r="A22" s="253" t="s">
        <v>161</v>
      </c>
      <c r="B22" s="254">
        <v>1613</v>
      </c>
      <c r="C22" s="255">
        <v>1343</v>
      </c>
      <c r="D22" s="256">
        <v>0</v>
      </c>
      <c r="E22" s="255">
        <v>0</v>
      </c>
      <c r="F22" s="256">
        <f t="shared" si="0"/>
        <v>2956</v>
      </c>
      <c r="G22" s="257">
        <f t="shared" si="1"/>
        <v>0.002783356731985157</v>
      </c>
      <c r="H22" s="254">
        <v>2536</v>
      </c>
      <c r="I22" s="255">
        <v>2528</v>
      </c>
      <c r="J22" s="256"/>
      <c r="K22" s="255"/>
      <c r="L22" s="256">
        <f t="shared" si="2"/>
        <v>5064</v>
      </c>
      <c r="M22" s="258">
        <f t="shared" si="3"/>
        <v>-0.4162717219589257</v>
      </c>
      <c r="N22" s="254">
        <v>6971</v>
      </c>
      <c r="O22" s="255">
        <v>5783</v>
      </c>
      <c r="P22" s="256"/>
      <c r="Q22" s="255"/>
      <c r="R22" s="256">
        <f t="shared" si="4"/>
        <v>12754</v>
      </c>
      <c r="S22" s="257">
        <f t="shared" si="5"/>
        <v>0.0029621330516589593</v>
      </c>
      <c r="T22" s="254">
        <v>12238</v>
      </c>
      <c r="U22" s="255">
        <v>10371</v>
      </c>
      <c r="V22" s="256"/>
      <c r="W22" s="255"/>
      <c r="X22" s="256">
        <f t="shared" si="6"/>
        <v>22609</v>
      </c>
      <c r="Y22" s="259">
        <f t="shared" si="7"/>
        <v>-0.43588836304126677</v>
      </c>
    </row>
    <row r="23" spans="1:25" ht="19.5" customHeight="1">
      <c r="A23" s="253" t="s">
        <v>190</v>
      </c>
      <c r="B23" s="254">
        <v>492</v>
      </c>
      <c r="C23" s="255">
        <v>253</v>
      </c>
      <c r="D23" s="256">
        <v>0</v>
      </c>
      <c r="E23" s="255">
        <v>0</v>
      </c>
      <c r="F23" s="256">
        <f t="shared" si="0"/>
        <v>745</v>
      </c>
      <c r="G23" s="257">
        <f t="shared" si="1"/>
        <v>0.0007014887568771792</v>
      </c>
      <c r="H23" s="254">
        <v>122</v>
      </c>
      <c r="I23" s="255">
        <v>121</v>
      </c>
      <c r="J23" s="256"/>
      <c r="K23" s="255"/>
      <c r="L23" s="256">
        <f t="shared" si="2"/>
        <v>243</v>
      </c>
      <c r="M23" s="258">
        <f t="shared" si="3"/>
        <v>2.065843621399177</v>
      </c>
      <c r="N23" s="254">
        <v>1344</v>
      </c>
      <c r="O23" s="255">
        <v>1167</v>
      </c>
      <c r="P23" s="256"/>
      <c r="Q23" s="255"/>
      <c r="R23" s="256">
        <f t="shared" si="4"/>
        <v>2511</v>
      </c>
      <c r="S23" s="257">
        <f t="shared" si="5"/>
        <v>0.0005831830086808567</v>
      </c>
      <c r="T23" s="254">
        <v>655</v>
      </c>
      <c r="U23" s="255">
        <v>608</v>
      </c>
      <c r="V23" s="256"/>
      <c r="W23" s="255"/>
      <c r="X23" s="256">
        <f t="shared" si="6"/>
        <v>1263</v>
      </c>
      <c r="Y23" s="259">
        <f t="shared" si="7"/>
        <v>0.9881235154394299</v>
      </c>
    </row>
    <row r="24" spans="1:25" ht="19.5" customHeight="1" thickBot="1">
      <c r="A24" s="260" t="s">
        <v>170</v>
      </c>
      <c r="B24" s="261">
        <v>61</v>
      </c>
      <c r="C24" s="262">
        <v>127</v>
      </c>
      <c r="D24" s="263">
        <v>22</v>
      </c>
      <c r="E24" s="262">
        <v>189</v>
      </c>
      <c r="F24" s="263">
        <f t="shared" si="0"/>
        <v>399</v>
      </c>
      <c r="G24" s="264">
        <f t="shared" si="1"/>
        <v>0.0003756966630791873</v>
      </c>
      <c r="H24" s="261">
        <v>3041</v>
      </c>
      <c r="I24" s="262">
        <v>2632</v>
      </c>
      <c r="J24" s="263">
        <v>12</v>
      </c>
      <c r="K24" s="262">
        <v>3</v>
      </c>
      <c r="L24" s="263">
        <f t="shared" si="2"/>
        <v>5688</v>
      </c>
      <c r="M24" s="265">
        <f t="shared" si="3"/>
        <v>-0.9298523206751055</v>
      </c>
      <c r="N24" s="261">
        <v>435</v>
      </c>
      <c r="O24" s="262">
        <v>558</v>
      </c>
      <c r="P24" s="263">
        <v>228</v>
      </c>
      <c r="Q24" s="262">
        <v>595</v>
      </c>
      <c r="R24" s="263">
        <f t="shared" si="4"/>
        <v>1816</v>
      </c>
      <c r="S24" s="264">
        <f t="shared" si="5"/>
        <v>0.00042176835673613536</v>
      </c>
      <c r="T24" s="261">
        <v>10575</v>
      </c>
      <c r="U24" s="262">
        <v>9852</v>
      </c>
      <c r="V24" s="263">
        <v>39</v>
      </c>
      <c r="W24" s="262">
        <v>26</v>
      </c>
      <c r="X24" s="263">
        <f t="shared" si="6"/>
        <v>20492</v>
      </c>
      <c r="Y24" s="266">
        <f t="shared" si="7"/>
        <v>-0.9113800507515127</v>
      </c>
    </row>
    <row r="25" spans="1:25" s="141" customFormat="1" ht="19.5" customHeight="1">
      <c r="A25" s="150" t="s">
        <v>52</v>
      </c>
      <c r="B25" s="147">
        <f>SUM(B26:B40)</f>
        <v>141492</v>
      </c>
      <c r="C25" s="146">
        <f>SUM(C26:C40)</f>
        <v>144307</v>
      </c>
      <c r="D25" s="145">
        <f>SUM(D26:D40)</f>
        <v>2967</v>
      </c>
      <c r="E25" s="146">
        <f>SUM(E26:E40)</f>
        <v>3444</v>
      </c>
      <c r="F25" s="145">
        <f t="shared" si="0"/>
        <v>292210</v>
      </c>
      <c r="G25" s="148">
        <f t="shared" si="1"/>
        <v>0.2751436639558128</v>
      </c>
      <c r="H25" s="147">
        <f>SUM(H26:H40)</f>
        <v>126180</v>
      </c>
      <c r="I25" s="146">
        <f>SUM(I26:I40)</f>
        <v>128494</v>
      </c>
      <c r="J25" s="145">
        <f>SUM(J26:J40)</f>
        <v>217</v>
      </c>
      <c r="K25" s="146">
        <f>SUM(K26:K40)</f>
        <v>178</v>
      </c>
      <c r="L25" s="145">
        <f t="shared" si="2"/>
        <v>255069</v>
      </c>
      <c r="M25" s="149">
        <f t="shared" si="3"/>
        <v>0.1456115796117914</v>
      </c>
      <c r="N25" s="147">
        <f>SUM(N26:N40)</f>
        <v>577111</v>
      </c>
      <c r="O25" s="146">
        <f>SUM(O26:O40)</f>
        <v>571166</v>
      </c>
      <c r="P25" s="145">
        <f>SUM(P26:P40)</f>
        <v>14625</v>
      </c>
      <c r="Q25" s="146">
        <f>SUM(Q26:Q40)</f>
        <v>15213</v>
      </c>
      <c r="R25" s="145">
        <f t="shared" si="4"/>
        <v>1178115</v>
      </c>
      <c r="S25" s="148">
        <f t="shared" si="5"/>
        <v>0.27361873766310135</v>
      </c>
      <c r="T25" s="147">
        <f>SUM(T26:T40)</f>
        <v>515651</v>
      </c>
      <c r="U25" s="146">
        <f>SUM(U26:U40)</f>
        <v>511347</v>
      </c>
      <c r="V25" s="145">
        <f>SUM(V26:V40)</f>
        <v>1768</v>
      </c>
      <c r="W25" s="146">
        <f>SUM(W26:W40)</f>
        <v>1944</v>
      </c>
      <c r="X25" s="145">
        <f t="shared" si="6"/>
        <v>1030710</v>
      </c>
      <c r="Y25" s="142">
        <f t="shared" si="7"/>
        <v>0.14301306866140817</v>
      </c>
    </row>
    <row r="26" spans="1:25" ht="19.5" customHeight="1">
      <c r="A26" s="246" t="s">
        <v>159</v>
      </c>
      <c r="B26" s="247">
        <v>28722</v>
      </c>
      <c r="C26" s="248">
        <v>32357</v>
      </c>
      <c r="D26" s="249">
        <v>751</v>
      </c>
      <c r="E26" s="248">
        <v>1126</v>
      </c>
      <c r="F26" s="249">
        <f t="shared" si="0"/>
        <v>62956</v>
      </c>
      <c r="G26" s="250">
        <f t="shared" si="1"/>
        <v>0.05927909554088549</v>
      </c>
      <c r="H26" s="247">
        <v>35983</v>
      </c>
      <c r="I26" s="248">
        <v>38144</v>
      </c>
      <c r="J26" s="249">
        <v>189</v>
      </c>
      <c r="K26" s="248">
        <v>55</v>
      </c>
      <c r="L26" s="249">
        <f t="shared" si="2"/>
        <v>74371</v>
      </c>
      <c r="M26" s="251">
        <f t="shared" si="3"/>
        <v>-0.15348724637291422</v>
      </c>
      <c r="N26" s="247">
        <v>129904</v>
      </c>
      <c r="O26" s="248">
        <v>135370</v>
      </c>
      <c r="P26" s="249">
        <v>3585</v>
      </c>
      <c r="Q26" s="248">
        <v>4681</v>
      </c>
      <c r="R26" s="249">
        <f t="shared" si="4"/>
        <v>273540</v>
      </c>
      <c r="S26" s="250">
        <f t="shared" si="5"/>
        <v>0.0635300199898692</v>
      </c>
      <c r="T26" s="247">
        <v>157429</v>
      </c>
      <c r="U26" s="248">
        <v>156872</v>
      </c>
      <c r="V26" s="249">
        <v>466</v>
      </c>
      <c r="W26" s="248">
        <v>350</v>
      </c>
      <c r="X26" s="249">
        <f t="shared" si="6"/>
        <v>315117</v>
      </c>
      <c r="Y26" s="252">
        <f t="shared" si="7"/>
        <v>-0.13194146935899997</v>
      </c>
    </row>
    <row r="27" spans="1:25" ht="19.5" customHeight="1">
      <c r="A27" s="253" t="s">
        <v>178</v>
      </c>
      <c r="B27" s="254">
        <v>28593</v>
      </c>
      <c r="C27" s="255">
        <v>29222</v>
      </c>
      <c r="D27" s="256">
        <v>0</v>
      </c>
      <c r="E27" s="255">
        <v>0</v>
      </c>
      <c r="F27" s="256">
        <f t="shared" si="0"/>
        <v>57815</v>
      </c>
      <c r="G27" s="257">
        <f t="shared" si="1"/>
        <v>0.05443835232060955</v>
      </c>
      <c r="H27" s="254">
        <v>27163</v>
      </c>
      <c r="I27" s="255">
        <v>27306</v>
      </c>
      <c r="J27" s="256"/>
      <c r="K27" s="255"/>
      <c r="L27" s="256">
        <f t="shared" si="2"/>
        <v>54469</v>
      </c>
      <c r="M27" s="258">
        <f t="shared" si="3"/>
        <v>0.06142943692742664</v>
      </c>
      <c r="N27" s="254">
        <v>98313</v>
      </c>
      <c r="O27" s="255">
        <v>103580</v>
      </c>
      <c r="P27" s="256">
        <v>109</v>
      </c>
      <c r="Q27" s="255">
        <v>0</v>
      </c>
      <c r="R27" s="256">
        <f t="shared" si="4"/>
        <v>202002</v>
      </c>
      <c r="S27" s="257">
        <f t="shared" si="5"/>
        <v>0.046915226650557716</v>
      </c>
      <c r="T27" s="254">
        <v>88295</v>
      </c>
      <c r="U27" s="255">
        <v>95025</v>
      </c>
      <c r="V27" s="256">
        <v>91</v>
      </c>
      <c r="W27" s="255">
        <v>93</v>
      </c>
      <c r="X27" s="256">
        <f t="shared" si="6"/>
        <v>183504</v>
      </c>
      <c r="Y27" s="259">
        <f t="shared" si="7"/>
        <v>0.10080434213968092</v>
      </c>
    </row>
    <row r="28" spans="1:25" ht="19.5" customHeight="1">
      <c r="A28" s="253" t="s">
        <v>180</v>
      </c>
      <c r="B28" s="254">
        <v>19219</v>
      </c>
      <c r="C28" s="255">
        <v>18365</v>
      </c>
      <c r="D28" s="256">
        <v>0</v>
      </c>
      <c r="E28" s="255">
        <v>0</v>
      </c>
      <c r="F28" s="256">
        <f t="shared" si="0"/>
        <v>37584</v>
      </c>
      <c r="G28" s="257">
        <f t="shared" si="1"/>
        <v>0.03538893078989517</v>
      </c>
      <c r="H28" s="254">
        <v>8548</v>
      </c>
      <c r="I28" s="255">
        <v>8498</v>
      </c>
      <c r="J28" s="256"/>
      <c r="K28" s="255"/>
      <c r="L28" s="256">
        <f t="shared" si="2"/>
        <v>17046</v>
      </c>
      <c r="M28" s="258">
        <f t="shared" si="3"/>
        <v>1.2048574445617741</v>
      </c>
      <c r="N28" s="254">
        <v>87493</v>
      </c>
      <c r="O28" s="255">
        <v>82013</v>
      </c>
      <c r="P28" s="256">
        <v>251</v>
      </c>
      <c r="Q28" s="255">
        <v>0</v>
      </c>
      <c r="R28" s="256">
        <f t="shared" si="4"/>
        <v>169757</v>
      </c>
      <c r="S28" s="257">
        <f t="shared" si="5"/>
        <v>0.03942628355421593</v>
      </c>
      <c r="T28" s="254">
        <v>42352</v>
      </c>
      <c r="U28" s="255">
        <v>41572</v>
      </c>
      <c r="V28" s="256"/>
      <c r="W28" s="255"/>
      <c r="X28" s="256">
        <f t="shared" si="6"/>
        <v>83924</v>
      </c>
      <c r="Y28" s="259">
        <f t="shared" si="7"/>
        <v>1.022746770887946</v>
      </c>
    </row>
    <row r="29" spans="1:25" ht="19.5" customHeight="1">
      <c r="A29" s="253" t="s">
        <v>184</v>
      </c>
      <c r="B29" s="254">
        <v>14845</v>
      </c>
      <c r="C29" s="255">
        <v>13269</v>
      </c>
      <c r="D29" s="256">
        <v>0</v>
      </c>
      <c r="E29" s="255">
        <v>0</v>
      </c>
      <c r="F29" s="256">
        <f>SUM(B29:E29)</f>
        <v>28114</v>
      </c>
      <c r="G29" s="257">
        <f>F29/$F$9</f>
        <v>0.02647202001455707</v>
      </c>
      <c r="H29" s="254">
        <v>10682</v>
      </c>
      <c r="I29" s="255">
        <v>10295</v>
      </c>
      <c r="J29" s="256"/>
      <c r="K29" s="255"/>
      <c r="L29" s="256">
        <f>SUM(H29:K29)</f>
        <v>20977</v>
      </c>
      <c r="M29" s="258">
        <f>IF(ISERROR(F29/L29-1),"         /0",(F29/L29-1))</f>
        <v>0.3402297754683701</v>
      </c>
      <c r="N29" s="254">
        <v>60098</v>
      </c>
      <c r="O29" s="255">
        <v>54986</v>
      </c>
      <c r="P29" s="256"/>
      <c r="Q29" s="255"/>
      <c r="R29" s="256">
        <f>SUM(N29:Q29)</f>
        <v>115084</v>
      </c>
      <c r="S29" s="257">
        <f>R29/$R$9</f>
        <v>0.026728408351663766</v>
      </c>
      <c r="T29" s="254">
        <v>29841</v>
      </c>
      <c r="U29" s="255">
        <v>27844</v>
      </c>
      <c r="V29" s="256"/>
      <c r="W29" s="255"/>
      <c r="X29" s="256">
        <f>SUM(T29:W29)</f>
        <v>57685</v>
      </c>
      <c r="Y29" s="259">
        <f>IF(ISERROR(R29/X29-1),"         /0",IF(R29/X29&gt;5,"  *  ",(R29/X29-1)))</f>
        <v>0.9950420386582299</v>
      </c>
    </row>
    <row r="30" spans="1:25" ht="19.5" customHeight="1">
      <c r="A30" s="253" t="s">
        <v>185</v>
      </c>
      <c r="B30" s="254">
        <v>13728</v>
      </c>
      <c r="C30" s="255">
        <v>12922</v>
      </c>
      <c r="D30" s="256">
        <v>0</v>
      </c>
      <c r="E30" s="255">
        <v>0</v>
      </c>
      <c r="F30" s="256">
        <f t="shared" si="0"/>
        <v>26650</v>
      </c>
      <c r="G30" s="257">
        <f t="shared" si="1"/>
        <v>0.025093523987619902</v>
      </c>
      <c r="H30" s="254">
        <v>12113</v>
      </c>
      <c r="I30" s="255">
        <v>12353</v>
      </c>
      <c r="J30" s="256"/>
      <c r="K30" s="255"/>
      <c r="L30" s="256">
        <f t="shared" si="2"/>
        <v>24466</v>
      </c>
      <c r="M30" s="258">
        <f t="shared" si="3"/>
        <v>0.08926673751328384</v>
      </c>
      <c r="N30" s="254">
        <v>54661</v>
      </c>
      <c r="O30" s="255">
        <v>51992</v>
      </c>
      <c r="P30" s="256"/>
      <c r="Q30" s="255"/>
      <c r="R30" s="256">
        <f t="shared" si="4"/>
        <v>106653</v>
      </c>
      <c r="S30" s="257">
        <f t="shared" si="5"/>
        <v>0.024770297660230752</v>
      </c>
      <c r="T30" s="254">
        <v>51471</v>
      </c>
      <c r="U30" s="255">
        <v>49232</v>
      </c>
      <c r="V30" s="256"/>
      <c r="W30" s="255"/>
      <c r="X30" s="256">
        <f t="shared" si="6"/>
        <v>100703</v>
      </c>
      <c r="Y30" s="259">
        <f t="shared" si="7"/>
        <v>0.059084635015838716</v>
      </c>
    </row>
    <row r="31" spans="1:25" ht="19.5" customHeight="1">
      <c r="A31" s="253" t="s">
        <v>191</v>
      </c>
      <c r="B31" s="254">
        <v>8123</v>
      </c>
      <c r="C31" s="255">
        <v>7098</v>
      </c>
      <c r="D31" s="256">
        <v>0</v>
      </c>
      <c r="E31" s="255">
        <v>0</v>
      </c>
      <c r="F31" s="256">
        <f aca="true" t="shared" si="8" ref="F31:F37">SUM(B31:E31)</f>
        <v>15221</v>
      </c>
      <c r="G31" s="257">
        <f aca="true" t="shared" si="9" ref="G31:G37">F31/$F$9</f>
        <v>0.014332027340171201</v>
      </c>
      <c r="H31" s="254">
        <v>10736</v>
      </c>
      <c r="I31" s="255">
        <v>9057</v>
      </c>
      <c r="J31" s="256"/>
      <c r="K31" s="255"/>
      <c r="L31" s="256">
        <f aca="true" t="shared" si="10" ref="L31:L37">SUM(H31:K31)</f>
        <v>19793</v>
      </c>
      <c r="M31" s="258">
        <f aca="true" t="shared" si="11" ref="M31:M37">IF(ISERROR(F31/L31-1),"         /0",(F31/L31-1))</f>
        <v>-0.23099075430707827</v>
      </c>
      <c r="N31" s="254">
        <v>49551</v>
      </c>
      <c r="O31" s="255">
        <v>41856</v>
      </c>
      <c r="P31" s="256"/>
      <c r="Q31" s="255"/>
      <c r="R31" s="256">
        <f aca="true" t="shared" si="12" ref="R31:R37">SUM(N31:Q31)</f>
        <v>91407</v>
      </c>
      <c r="S31" s="257">
        <f aca="true" t="shared" si="13" ref="S31:S37">R31/$R$9</f>
        <v>0.021229394374548415</v>
      </c>
      <c r="T31" s="254">
        <v>45002</v>
      </c>
      <c r="U31" s="255">
        <v>39341</v>
      </c>
      <c r="V31" s="256"/>
      <c r="W31" s="255"/>
      <c r="X31" s="256">
        <f aca="true" t="shared" si="14" ref="X31:X37">SUM(T31:W31)</f>
        <v>84343</v>
      </c>
      <c r="Y31" s="259">
        <f aca="true" t="shared" si="15" ref="Y31:Y37">IF(ISERROR(R31/X31-1),"         /0",IF(R31/X31&gt;5,"  *  ",(R31/X31-1)))</f>
        <v>0.08375324567539688</v>
      </c>
    </row>
    <row r="32" spans="1:25" ht="19.5" customHeight="1">
      <c r="A32" s="253" t="s">
        <v>192</v>
      </c>
      <c r="B32" s="254">
        <v>5183</v>
      </c>
      <c r="C32" s="255">
        <v>6274</v>
      </c>
      <c r="D32" s="256">
        <v>1809</v>
      </c>
      <c r="E32" s="255">
        <v>1782</v>
      </c>
      <c r="F32" s="256">
        <f t="shared" si="8"/>
        <v>15048</v>
      </c>
      <c r="G32" s="257">
        <f t="shared" si="9"/>
        <v>0.014169131293272205</v>
      </c>
      <c r="H32" s="254">
        <v>4882</v>
      </c>
      <c r="I32" s="255">
        <v>5086</v>
      </c>
      <c r="J32" s="256"/>
      <c r="K32" s="255"/>
      <c r="L32" s="256">
        <f t="shared" si="10"/>
        <v>9968</v>
      </c>
      <c r="M32" s="258">
        <f t="shared" si="11"/>
        <v>0.5096308186195826</v>
      </c>
      <c r="N32" s="254">
        <v>19582</v>
      </c>
      <c r="O32" s="255">
        <v>22053</v>
      </c>
      <c r="P32" s="256">
        <v>9516</v>
      </c>
      <c r="Q32" s="255">
        <v>9067</v>
      </c>
      <c r="R32" s="256">
        <f t="shared" si="12"/>
        <v>60218</v>
      </c>
      <c r="S32" s="257">
        <f t="shared" si="13"/>
        <v>0.013985708648643501</v>
      </c>
      <c r="T32" s="254">
        <v>17264</v>
      </c>
      <c r="U32" s="255">
        <v>16322</v>
      </c>
      <c r="V32" s="256">
        <v>1076</v>
      </c>
      <c r="W32" s="255">
        <v>1287</v>
      </c>
      <c r="X32" s="256">
        <f t="shared" si="14"/>
        <v>35949</v>
      </c>
      <c r="Y32" s="259">
        <f t="shared" si="15"/>
        <v>0.6750952738601907</v>
      </c>
    </row>
    <row r="33" spans="1:25" ht="19.5" customHeight="1">
      <c r="A33" s="253" t="s">
        <v>181</v>
      </c>
      <c r="B33" s="254">
        <v>6328</v>
      </c>
      <c r="C33" s="255">
        <v>6533</v>
      </c>
      <c r="D33" s="256">
        <v>0</v>
      </c>
      <c r="E33" s="255">
        <v>68</v>
      </c>
      <c r="F33" s="256">
        <f t="shared" si="8"/>
        <v>12929</v>
      </c>
      <c r="G33" s="257">
        <f t="shared" si="9"/>
        <v>0.012173890117671208</v>
      </c>
      <c r="H33" s="254"/>
      <c r="I33" s="255">
        <v>3</v>
      </c>
      <c r="J33" s="256"/>
      <c r="K33" s="255"/>
      <c r="L33" s="256">
        <f t="shared" si="10"/>
        <v>3</v>
      </c>
      <c r="M33" s="258" t="s">
        <v>43</v>
      </c>
      <c r="N33" s="254">
        <v>7831</v>
      </c>
      <c r="O33" s="255">
        <v>7815</v>
      </c>
      <c r="P33" s="256"/>
      <c r="Q33" s="255">
        <v>68</v>
      </c>
      <c r="R33" s="256">
        <f t="shared" si="12"/>
        <v>15714</v>
      </c>
      <c r="S33" s="257">
        <f t="shared" si="13"/>
        <v>0.003649596893035039</v>
      </c>
      <c r="T33" s="254">
        <v>5</v>
      </c>
      <c r="U33" s="255">
        <v>12</v>
      </c>
      <c r="V33" s="256"/>
      <c r="W33" s="255"/>
      <c r="X33" s="256">
        <f t="shared" si="14"/>
        <v>17</v>
      </c>
      <c r="Y33" s="259" t="str">
        <f t="shared" si="15"/>
        <v>  *  </v>
      </c>
    </row>
    <row r="34" spans="1:25" ht="19.5" customHeight="1">
      <c r="A34" s="253" t="s">
        <v>198</v>
      </c>
      <c r="B34" s="254">
        <v>4637</v>
      </c>
      <c r="C34" s="255">
        <v>4753</v>
      </c>
      <c r="D34" s="256">
        <v>0</v>
      </c>
      <c r="E34" s="255">
        <v>0</v>
      </c>
      <c r="F34" s="256">
        <f t="shared" si="8"/>
        <v>9390</v>
      </c>
      <c r="G34" s="257">
        <f t="shared" si="9"/>
        <v>0.008841583123592903</v>
      </c>
      <c r="H34" s="254">
        <v>3694</v>
      </c>
      <c r="I34" s="255">
        <v>3711</v>
      </c>
      <c r="J34" s="256"/>
      <c r="K34" s="255"/>
      <c r="L34" s="256">
        <f t="shared" si="10"/>
        <v>7405</v>
      </c>
      <c r="M34" s="258">
        <f t="shared" si="11"/>
        <v>0.2680621201890614</v>
      </c>
      <c r="N34" s="254">
        <v>19674</v>
      </c>
      <c r="O34" s="255">
        <v>18087</v>
      </c>
      <c r="P34" s="256"/>
      <c r="Q34" s="255"/>
      <c r="R34" s="256">
        <f t="shared" si="12"/>
        <v>37761</v>
      </c>
      <c r="S34" s="257">
        <f t="shared" si="13"/>
        <v>0.008770041254798022</v>
      </c>
      <c r="T34" s="254">
        <v>16996</v>
      </c>
      <c r="U34" s="255">
        <v>15982</v>
      </c>
      <c r="V34" s="256"/>
      <c r="W34" s="255"/>
      <c r="X34" s="256">
        <f t="shared" si="14"/>
        <v>32978</v>
      </c>
      <c r="Y34" s="259">
        <f t="shared" si="15"/>
        <v>0.14503608466250228</v>
      </c>
    </row>
    <row r="35" spans="1:25" ht="19.5" customHeight="1">
      <c r="A35" s="253" t="s">
        <v>161</v>
      </c>
      <c r="B35" s="254">
        <v>5071</v>
      </c>
      <c r="C35" s="255">
        <v>4129</v>
      </c>
      <c r="D35" s="256">
        <v>0</v>
      </c>
      <c r="E35" s="255">
        <v>0</v>
      </c>
      <c r="F35" s="256">
        <f t="shared" si="8"/>
        <v>9200</v>
      </c>
      <c r="G35" s="257">
        <f t="shared" si="9"/>
        <v>0.008662679950698053</v>
      </c>
      <c r="H35" s="254">
        <v>5393</v>
      </c>
      <c r="I35" s="255">
        <v>5462</v>
      </c>
      <c r="J35" s="256"/>
      <c r="K35" s="255"/>
      <c r="L35" s="256">
        <f t="shared" si="10"/>
        <v>10855</v>
      </c>
      <c r="M35" s="258">
        <f t="shared" si="11"/>
        <v>-0.15246430216490092</v>
      </c>
      <c r="N35" s="254">
        <v>18066</v>
      </c>
      <c r="O35" s="255">
        <v>14002</v>
      </c>
      <c r="P35" s="256"/>
      <c r="Q35" s="255"/>
      <c r="R35" s="256">
        <f t="shared" si="12"/>
        <v>32068</v>
      </c>
      <c r="S35" s="257">
        <f t="shared" si="13"/>
        <v>0.007447834616637879</v>
      </c>
      <c r="T35" s="254">
        <v>21902</v>
      </c>
      <c r="U35" s="255">
        <v>20188</v>
      </c>
      <c r="V35" s="256"/>
      <c r="W35" s="255"/>
      <c r="X35" s="256">
        <f t="shared" si="14"/>
        <v>42090</v>
      </c>
      <c r="Y35" s="259">
        <f t="shared" si="15"/>
        <v>-0.23810881444523635</v>
      </c>
    </row>
    <row r="36" spans="1:25" ht="19.5" customHeight="1">
      <c r="A36" s="253" t="s">
        <v>164</v>
      </c>
      <c r="B36" s="254">
        <v>3046</v>
      </c>
      <c r="C36" s="255">
        <v>3576</v>
      </c>
      <c r="D36" s="256">
        <v>0</v>
      </c>
      <c r="E36" s="255">
        <v>0</v>
      </c>
      <c r="F36" s="256">
        <f t="shared" si="8"/>
        <v>6622</v>
      </c>
      <c r="G36" s="257">
        <f t="shared" si="9"/>
        <v>0.006235246373208967</v>
      </c>
      <c r="H36" s="254">
        <v>1418</v>
      </c>
      <c r="I36" s="255">
        <v>1772</v>
      </c>
      <c r="J36" s="256"/>
      <c r="K36" s="255"/>
      <c r="L36" s="256">
        <f t="shared" si="10"/>
        <v>3190</v>
      </c>
      <c r="M36" s="258">
        <f t="shared" si="11"/>
        <v>1.0758620689655172</v>
      </c>
      <c r="N36" s="254">
        <v>12747</v>
      </c>
      <c r="O36" s="255">
        <v>13942</v>
      </c>
      <c r="P36" s="256"/>
      <c r="Q36" s="255"/>
      <c r="R36" s="256">
        <f t="shared" si="12"/>
        <v>26689</v>
      </c>
      <c r="S36" s="257">
        <f t="shared" si="13"/>
        <v>0.006198554885975064</v>
      </c>
      <c r="T36" s="254">
        <v>5200</v>
      </c>
      <c r="U36" s="255">
        <v>5188</v>
      </c>
      <c r="V36" s="256"/>
      <c r="W36" s="255"/>
      <c r="X36" s="256">
        <f t="shared" si="14"/>
        <v>10388</v>
      </c>
      <c r="Y36" s="259">
        <f t="shared" si="15"/>
        <v>1.569214478244128</v>
      </c>
    </row>
    <row r="37" spans="1:25" ht="19.5" customHeight="1">
      <c r="A37" s="253" t="s">
        <v>188</v>
      </c>
      <c r="B37" s="254">
        <v>2205</v>
      </c>
      <c r="C37" s="255">
        <v>3760</v>
      </c>
      <c r="D37" s="256">
        <v>0</v>
      </c>
      <c r="E37" s="255">
        <v>0</v>
      </c>
      <c r="F37" s="256">
        <f t="shared" si="8"/>
        <v>5965</v>
      </c>
      <c r="G37" s="257">
        <f t="shared" si="9"/>
        <v>0.005616618033251509</v>
      </c>
      <c r="H37" s="254">
        <v>1227</v>
      </c>
      <c r="I37" s="255">
        <v>1852</v>
      </c>
      <c r="J37" s="256"/>
      <c r="K37" s="255"/>
      <c r="L37" s="256">
        <f t="shared" si="10"/>
        <v>3079</v>
      </c>
      <c r="M37" s="258">
        <f t="shared" si="11"/>
        <v>0.9373173108151998</v>
      </c>
      <c r="N37" s="254">
        <v>8734</v>
      </c>
      <c r="O37" s="255">
        <v>14407</v>
      </c>
      <c r="P37" s="256"/>
      <c r="Q37" s="255"/>
      <c r="R37" s="256">
        <f t="shared" si="12"/>
        <v>23141</v>
      </c>
      <c r="S37" s="257">
        <f t="shared" si="13"/>
        <v>0.005374527281514817</v>
      </c>
      <c r="T37" s="254">
        <v>6693</v>
      </c>
      <c r="U37" s="255">
        <v>9613</v>
      </c>
      <c r="V37" s="256"/>
      <c r="W37" s="255"/>
      <c r="X37" s="256">
        <f t="shared" si="14"/>
        <v>16306</v>
      </c>
      <c r="Y37" s="259">
        <f t="shared" si="15"/>
        <v>0.41917085735312165</v>
      </c>
    </row>
    <row r="38" spans="1:25" ht="19.5" customHeight="1">
      <c r="A38" s="253" t="s">
        <v>203</v>
      </c>
      <c r="B38" s="254">
        <v>968</v>
      </c>
      <c r="C38" s="255">
        <v>1028</v>
      </c>
      <c r="D38" s="256">
        <v>0</v>
      </c>
      <c r="E38" s="255">
        <v>0</v>
      </c>
      <c r="F38" s="256">
        <f t="shared" si="0"/>
        <v>1996</v>
      </c>
      <c r="G38" s="257">
        <f t="shared" si="1"/>
        <v>0.0018794249110427512</v>
      </c>
      <c r="H38" s="254">
        <v>368</v>
      </c>
      <c r="I38" s="255">
        <v>492</v>
      </c>
      <c r="J38" s="256">
        <v>0</v>
      </c>
      <c r="K38" s="255">
        <v>0</v>
      </c>
      <c r="L38" s="256">
        <f t="shared" si="2"/>
        <v>860</v>
      </c>
      <c r="M38" s="258">
        <f t="shared" si="3"/>
        <v>1.3209302325581396</v>
      </c>
      <c r="N38" s="254">
        <v>4896</v>
      </c>
      <c r="O38" s="255">
        <v>4800</v>
      </c>
      <c r="P38" s="256">
        <v>0</v>
      </c>
      <c r="Q38" s="255">
        <v>0</v>
      </c>
      <c r="R38" s="256">
        <f t="shared" si="4"/>
        <v>9696</v>
      </c>
      <c r="S38" s="257">
        <f t="shared" si="5"/>
        <v>0.0022519085831021854</v>
      </c>
      <c r="T38" s="254">
        <v>1646</v>
      </c>
      <c r="U38" s="255">
        <v>1642</v>
      </c>
      <c r="V38" s="256">
        <v>0</v>
      </c>
      <c r="W38" s="255">
        <v>0</v>
      </c>
      <c r="X38" s="256">
        <f t="shared" si="6"/>
        <v>3288</v>
      </c>
      <c r="Y38" s="259">
        <f t="shared" si="7"/>
        <v>1.948905109489051</v>
      </c>
    </row>
    <row r="39" spans="1:25" ht="19.5" customHeight="1">
      <c r="A39" s="253" t="s">
        <v>204</v>
      </c>
      <c r="B39" s="254">
        <v>737</v>
      </c>
      <c r="C39" s="255">
        <v>685</v>
      </c>
      <c r="D39" s="256">
        <v>0</v>
      </c>
      <c r="E39" s="255">
        <v>0</v>
      </c>
      <c r="F39" s="256">
        <f t="shared" si="0"/>
        <v>1422</v>
      </c>
      <c r="G39" s="257">
        <f t="shared" si="1"/>
        <v>0.001338949009770938</v>
      </c>
      <c r="H39" s="254">
        <v>2370</v>
      </c>
      <c r="I39" s="255">
        <v>2358</v>
      </c>
      <c r="J39" s="256"/>
      <c r="K39" s="255"/>
      <c r="L39" s="256">
        <f t="shared" si="2"/>
        <v>4728</v>
      </c>
      <c r="M39" s="258">
        <f t="shared" si="3"/>
        <v>-0.6992385786802031</v>
      </c>
      <c r="N39" s="254">
        <v>4989</v>
      </c>
      <c r="O39" s="255">
        <v>4900</v>
      </c>
      <c r="P39" s="256"/>
      <c r="Q39" s="255"/>
      <c r="R39" s="256">
        <f t="shared" si="4"/>
        <v>9889</v>
      </c>
      <c r="S39" s="257">
        <f t="shared" si="5"/>
        <v>0.002296733083570288</v>
      </c>
      <c r="T39" s="254">
        <v>8430</v>
      </c>
      <c r="U39" s="255">
        <v>8875</v>
      </c>
      <c r="V39" s="256"/>
      <c r="W39" s="255"/>
      <c r="X39" s="256">
        <f t="shared" si="6"/>
        <v>17305</v>
      </c>
      <c r="Y39" s="259">
        <f t="shared" si="7"/>
        <v>-0.4285466628142155</v>
      </c>
    </row>
    <row r="40" spans="1:25" ht="19.5" customHeight="1" thickBot="1">
      <c r="A40" s="253" t="s">
        <v>170</v>
      </c>
      <c r="B40" s="254">
        <v>87</v>
      </c>
      <c r="C40" s="255">
        <v>336</v>
      </c>
      <c r="D40" s="256">
        <v>407</v>
      </c>
      <c r="E40" s="255">
        <v>468</v>
      </c>
      <c r="F40" s="256">
        <f t="shared" si="0"/>
        <v>1298</v>
      </c>
      <c r="G40" s="257">
        <f t="shared" si="1"/>
        <v>0.0012221911495658773</v>
      </c>
      <c r="H40" s="254">
        <v>1603</v>
      </c>
      <c r="I40" s="255">
        <v>2105</v>
      </c>
      <c r="J40" s="256">
        <v>28</v>
      </c>
      <c r="K40" s="255">
        <v>123</v>
      </c>
      <c r="L40" s="256">
        <f t="shared" si="2"/>
        <v>3859</v>
      </c>
      <c r="M40" s="258">
        <f t="shared" si="3"/>
        <v>-0.6636434309406583</v>
      </c>
      <c r="N40" s="254">
        <v>572</v>
      </c>
      <c r="O40" s="255">
        <v>1363</v>
      </c>
      <c r="P40" s="256">
        <v>1164</v>
      </c>
      <c r="Q40" s="255">
        <v>1397</v>
      </c>
      <c r="R40" s="256">
        <f t="shared" si="4"/>
        <v>4496</v>
      </c>
      <c r="S40" s="257">
        <f t="shared" si="5"/>
        <v>0.001044201834738802</v>
      </c>
      <c r="T40" s="254">
        <v>23125</v>
      </c>
      <c r="U40" s="255">
        <v>23639</v>
      </c>
      <c r="V40" s="256">
        <v>135</v>
      </c>
      <c r="W40" s="255">
        <v>214</v>
      </c>
      <c r="X40" s="256">
        <f t="shared" si="6"/>
        <v>47113</v>
      </c>
      <c r="Y40" s="259">
        <f t="shared" si="7"/>
        <v>-0.9045698639441343</v>
      </c>
    </row>
    <row r="41" spans="1:25" s="141" customFormat="1" ht="19.5" customHeight="1">
      <c r="A41" s="150" t="s">
        <v>51</v>
      </c>
      <c r="B41" s="147">
        <f>SUM(B42:B53)</f>
        <v>76509</v>
      </c>
      <c r="C41" s="146">
        <f>SUM(C42:C53)</f>
        <v>66623</v>
      </c>
      <c r="D41" s="145">
        <f>SUM(D42:D53)</f>
        <v>172</v>
      </c>
      <c r="E41" s="146">
        <f>SUM(E42:E53)</f>
        <v>0</v>
      </c>
      <c r="F41" s="145">
        <f t="shared" si="0"/>
        <v>143304</v>
      </c>
      <c r="G41" s="148">
        <f t="shared" si="1"/>
        <v>0.13493442257117758</v>
      </c>
      <c r="H41" s="147">
        <f>SUM(H42:H53)</f>
        <v>67139</v>
      </c>
      <c r="I41" s="146">
        <f>SUM(I42:I53)</f>
        <v>63437</v>
      </c>
      <c r="J41" s="145">
        <f>SUM(J42:J53)</f>
        <v>9</v>
      </c>
      <c r="K41" s="146">
        <f>SUM(K42:K53)</f>
        <v>0</v>
      </c>
      <c r="L41" s="145">
        <f t="shared" si="2"/>
        <v>130585</v>
      </c>
      <c r="M41" s="149">
        <f t="shared" si="3"/>
        <v>0.09740016081479497</v>
      </c>
      <c r="N41" s="147">
        <f>SUM(N42:N53)</f>
        <v>300151</v>
      </c>
      <c r="O41" s="146">
        <f>SUM(O42:O53)</f>
        <v>275191</v>
      </c>
      <c r="P41" s="145">
        <f>SUM(P42:P53)</f>
        <v>494</v>
      </c>
      <c r="Q41" s="146">
        <f>SUM(Q42:Q53)</f>
        <v>71</v>
      </c>
      <c r="R41" s="145">
        <f t="shared" si="4"/>
        <v>575907</v>
      </c>
      <c r="S41" s="148">
        <f t="shared" si="5"/>
        <v>0.13375514814032902</v>
      </c>
      <c r="T41" s="147">
        <f>SUM(T42:T53)</f>
        <v>274159</v>
      </c>
      <c r="U41" s="146">
        <f>SUM(U42:U53)</f>
        <v>244389</v>
      </c>
      <c r="V41" s="145">
        <f>SUM(V42:V53)</f>
        <v>76</v>
      </c>
      <c r="W41" s="146">
        <f>SUM(W42:W53)</f>
        <v>0</v>
      </c>
      <c r="X41" s="145">
        <f t="shared" si="6"/>
        <v>518624</v>
      </c>
      <c r="Y41" s="142">
        <f t="shared" si="7"/>
        <v>0.11045188807305495</v>
      </c>
    </row>
    <row r="42" spans="1:25" ht="19.5" customHeight="1">
      <c r="A42" s="246" t="s">
        <v>159</v>
      </c>
      <c r="B42" s="247">
        <v>34505</v>
      </c>
      <c r="C42" s="248">
        <v>34330</v>
      </c>
      <c r="D42" s="249">
        <v>172</v>
      </c>
      <c r="E42" s="248">
        <v>0</v>
      </c>
      <c r="F42" s="249">
        <f t="shared" si="0"/>
        <v>69007</v>
      </c>
      <c r="G42" s="250">
        <f t="shared" si="1"/>
        <v>0.06497669079976309</v>
      </c>
      <c r="H42" s="247">
        <v>27517</v>
      </c>
      <c r="I42" s="248">
        <v>31022</v>
      </c>
      <c r="J42" s="249">
        <v>9</v>
      </c>
      <c r="K42" s="248">
        <v>0</v>
      </c>
      <c r="L42" s="249">
        <f t="shared" si="2"/>
        <v>58548</v>
      </c>
      <c r="M42" s="251">
        <f t="shared" si="3"/>
        <v>0.17863974858235987</v>
      </c>
      <c r="N42" s="247">
        <v>140619</v>
      </c>
      <c r="O42" s="248">
        <v>136872</v>
      </c>
      <c r="P42" s="249">
        <v>494</v>
      </c>
      <c r="Q42" s="248">
        <v>0</v>
      </c>
      <c r="R42" s="249">
        <f t="shared" si="4"/>
        <v>277985</v>
      </c>
      <c r="S42" s="250">
        <f t="shared" si="5"/>
        <v>0.06456237700842213</v>
      </c>
      <c r="T42" s="247">
        <v>125954</v>
      </c>
      <c r="U42" s="248">
        <v>116157</v>
      </c>
      <c r="V42" s="249">
        <v>75</v>
      </c>
      <c r="W42" s="248">
        <v>0</v>
      </c>
      <c r="X42" s="249">
        <f t="shared" si="6"/>
        <v>242186</v>
      </c>
      <c r="Y42" s="252">
        <f t="shared" si="7"/>
        <v>0.14781614131287513</v>
      </c>
    </row>
    <row r="43" spans="1:25" ht="19.5" customHeight="1">
      <c r="A43" s="253" t="s">
        <v>187</v>
      </c>
      <c r="B43" s="254">
        <v>13201</v>
      </c>
      <c r="C43" s="255">
        <v>9871</v>
      </c>
      <c r="D43" s="256">
        <v>0</v>
      </c>
      <c r="E43" s="255">
        <v>0</v>
      </c>
      <c r="F43" s="256">
        <f t="shared" si="0"/>
        <v>23072</v>
      </c>
      <c r="G43" s="257">
        <f t="shared" si="1"/>
        <v>0.02172449476331581</v>
      </c>
      <c r="H43" s="254">
        <v>12330</v>
      </c>
      <c r="I43" s="255">
        <v>9567</v>
      </c>
      <c r="J43" s="256"/>
      <c r="K43" s="255"/>
      <c r="L43" s="256">
        <f t="shared" si="2"/>
        <v>21897</v>
      </c>
      <c r="M43" s="258">
        <f t="shared" si="3"/>
        <v>0.05366031876512767</v>
      </c>
      <c r="N43" s="254">
        <v>52169</v>
      </c>
      <c r="O43" s="255">
        <v>43120</v>
      </c>
      <c r="P43" s="256"/>
      <c r="Q43" s="255"/>
      <c r="R43" s="256">
        <f t="shared" si="4"/>
        <v>95289</v>
      </c>
      <c r="S43" s="257">
        <f t="shared" si="5"/>
        <v>0.022130993912461233</v>
      </c>
      <c r="T43" s="254">
        <v>48966</v>
      </c>
      <c r="U43" s="255">
        <v>40698</v>
      </c>
      <c r="V43" s="256"/>
      <c r="W43" s="255"/>
      <c r="X43" s="256">
        <f t="shared" si="6"/>
        <v>89664</v>
      </c>
      <c r="Y43" s="259">
        <f t="shared" si="7"/>
        <v>0.06273420770877935</v>
      </c>
    </row>
    <row r="44" spans="1:25" ht="19.5" customHeight="1">
      <c r="A44" s="253" t="s">
        <v>194</v>
      </c>
      <c r="B44" s="254">
        <v>8208</v>
      </c>
      <c r="C44" s="255">
        <v>5479</v>
      </c>
      <c r="D44" s="256">
        <v>0</v>
      </c>
      <c r="E44" s="255">
        <v>0</v>
      </c>
      <c r="F44" s="256">
        <f aca="true" t="shared" si="16" ref="F44:F53">SUM(B44:E44)</f>
        <v>13687</v>
      </c>
      <c r="G44" s="257">
        <f aca="true" t="shared" si="17" ref="G44:G53">F44/$F$9</f>
        <v>0.012887619617956982</v>
      </c>
      <c r="H44" s="254">
        <v>8191</v>
      </c>
      <c r="I44" s="255">
        <v>6189</v>
      </c>
      <c r="J44" s="256"/>
      <c r="K44" s="255"/>
      <c r="L44" s="256">
        <f aca="true" t="shared" si="18" ref="L44:L53">SUM(H44:K44)</f>
        <v>14380</v>
      </c>
      <c r="M44" s="258">
        <f aca="true" t="shared" si="19" ref="M44:M53">IF(ISERROR(F44/L44-1),"         /0",(F44/L44-1))</f>
        <v>-0.048191933240611995</v>
      </c>
      <c r="N44" s="254">
        <v>31792</v>
      </c>
      <c r="O44" s="255">
        <v>23941</v>
      </c>
      <c r="P44" s="256"/>
      <c r="Q44" s="255"/>
      <c r="R44" s="256">
        <f aca="true" t="shared" si="20" ref="R44:R53">SUM(N44:Q44)</f>
        <v>55733</v>
      </c>
      <c r="S44" s="257">
        <f aca="true" t="shared" si="21" ref="S44:S53">R44/$R$9</f>
        <v>0.012944061578180083</v>
      </c>
      <c r="T44" s="254">
        <v>27517</v>
      </c>
      <c r="U44" s="255">
        <v>22764</v>
      </c>
      <c r="V44" s="256"/>
      <c r="W44" s="255"/>
      <c r="X44" s="256">
        <f aca="true" t="shared" si="22" ref="X44:X53">SUM(T44:W44)</f>
        <v>50281</v>
      </c>
      <c r="Y44" s="259">
        <f aca="true" t="shared" si="23" ref="Y44:Y53">IF(ISERROR(R44/X44-1),"         /0",IF(R44/X44&gt;5,"  *  ",(R44/X44-1)))</f>
        <v>0.10843061991607161</v>
      </c>
    </row>
    <row r="45" spans="1:25" ht="19.5" customHeight="1">
      <c r="A45" s="253" t="s">
        <v>196</v>
      </c>
      <c r="B45" s="254">
        <v>5726</v>
      </c>
      <c r="C45" s="255">
        <v>4716</v>
      </c>
      <c r="D45" s="256">
        <v>0</v>
      </c>
      <c r="E45" s="255">
        <v>0</v>
      </c>
      <c r="F45" s="256">
        <f>SUM(B45:E45)</f>
        <v>10442</v>
      </c>
      <c r="G45" s="257">
        <f>F45/$F$9</f>
        <v>0.009832141744042289</v>
      </c>
      <c r="H45" s="254">
        <v>5678</v>
      </c>
      <c r="I45" s="255">
        <v>5082</v>
      </c>
      <c r="J45" s="256"/>
      <c r="K45" s="255"/>
      <c r="L45" s="256">
        <f>SUM(H45:K45)</f>
        <v>10760</v>
      </c>
      <c r="M45" s="258">
        <f>IF(ISERROR(F45/L45-1),"         /0",(F45/L45-1))</f>
        <v>-0.02955390334572494</v>
      </c>
      <c r="N45" s="254">
        <v>19340</v>
      </c>
      <c r="O45" s="255">
        <v>20152</v>
      </c>
      <c r="P45" s="256"/>
      <c r="Q45" s="255"/>
      <c r="R45" s="256">
        <f>SUM(N45:Q45)</f>
        <v>39492</v>
      </c>
      <c r="S45" s="257">
        <f>R45/$R$9</f>
        <v>0.009172068251224371</v>
      </c>
      <c r="T45" s="254">
        <v>20274</v>
      </c>
      <c r="U45" s="255">
        <v>20076</v>
      </c>
      <c r="V45" s="256"/>
      <c r="W45" s="255"/>
      <c r="X45" s="256">
        <f>SUM(T45:W45)</f>
        <v>40350</v>
      </c>
      <c r="Y45" s="259">
        <f>IF(ISERROR(R45/X45-1),"         /0",IF(R45/X45&gt;5,"  *  ",(R45/X45-1)))</f>
        <v>-0.021263940520446112</v>
      </c>
    </row>
    <row r="46" spans="1:25" ht="19.5" customHeight="1">
      <c r="A46" s="253" t="s">
        <v>197</v>
      </c>
      <c r="B46" s="254">
        <v>4837</v>
      </c>
      <c r="C46" s="255">
        <v>4647</v>
      </c>
      <c r="D46" s="256">
        <v>0</v>
      </c>
      <c r="E46" s="255">
        <v>0</v>
      </c>
      <c r="F46" s="256">
        <f>SUM(B46:E46)</f>
        <v>9484</v>
      </c>
      <c r="G46" s="257">
        <f>F46/$F$9</f>
        <v>0.008930093114393514</v>
      </c>
      <c r="H46" s="254">
        <v>5923</v>
      </c>
      <c r="I46" s="255">
        <v>5490</v>
      </c>
      <c r="J46" s="256"/>
      <c r="K46" s="255"/>
      <c r="L46" s="256">
        <f>SUM(H46:K46)</f>
        <v>11413</v>
      </c>
      <c r="M46" s="258">
        <f>IF(ISERROR(F46/L46-1),"         /0",(F46/L46-1))</f>
        <v>-0.1690177867344257</v>
      </c>
      <c r="N46" s="254">
        <v>21202</v>
      </c>
      <c r="O46" s="255">
        <v>22549</v>
      </c>
      <c r="P46" s="256"/>
      <c r="Q46" s="255"/>
      <c r="R46" s="256">
        <f>SUM(N46:Q46)</f>
        <v>43751</v>
      </c>
      <c r="S46" s="257">
        <f>R46/$R$9</f>
        <v>0.010161226528393534</v>
      </c>
      <c r="T46" s="254">
        <v>23504</v>
      </c>
      <c r="U46" s="255">
        <v>21290</v>
      </c>
      <c r="V46" s="256"/>
      <c r="W46" s="255"/>
      <c r="X46" s="256">
        <f>SUM(T46:W46)</f>
        <v>44794</v>
      </c>
      <c r="Y46" s="259">
        <f>IF(ISERROR(R46/X46-1),"         /0",IF(R46/X46&gt;5,"  *  ",(R46/X46-1)))</f>
        <v>-0.023284368442202052</v>
      </c>
    </row>
    <row r="47" spans="1:25" ht="19.5" customHeight="1">
      <c r="A47" s="253" t="s">
        <v>199</v>
      </c>
      <c r="B47" s="254">
        <v>4458</v>
      </c>
      <c r="C47" s="255">
        <v>3707</v>
      </c>
      <c r="D47" s="256">
        <v>0</v>
      </c>
      <c r="E47" s="255">
        <v>0</v>
      </c>
      <c r="F47" s="256">
        <f>SUM(B47:E47)</f>
        <v>8165</v>
      </c>
      <c r="G47" s="257">
        <f>F47/$F$9</f>
        <v>0.007688128456244521</v>
      </c>
      <c r="H47" s="254">
        <v>3526</v>
      </c>
      <c r="I47" s="255">
        <v>3354</v>
      </c>
      <c r="J47" s="256"/>
      <c r="K47" s="255"/>
      <c r="L47" s="256">
        <f>SUM(H47:K47)</f>
        <v>6880</v>
      </c>
      <c r="M47" s="258">
        <f>IF(ISERROR(F47/L47-1),"         /0",(F47/L47-1))</f>
        <v>0.18677325581395343</v>
      </c>
      <c r="N47" s="254">
        <v>14582</v>
      </c>
      <c r="O47" s="255">
        <v>13330</v>
      </c>
      <c r="P47" s="256"/>
      <c r="Q47" s="255"/>
      <c r="R47" s="256">
        <f>SUM(N47:Q47)</f>
        <v>27912</v>
      </c>
      <c r="S47" s="257">
        <f>R47/$R$9</f>
        <v>0.0064825982231382214</v>
      </c>
      <c r="T47" s="254">
        <v>13822</v>
      </c>
      <c r="U47" s="255">
        <v>13092</v>
      </c>
      <c r="V47" s="256"/>
      <c r="W47" s="255"/>
      <c r="X47" s="256">
        <f>SUM(T47:W47)</f>
        <v>26914</v>
      </c>
      <c r="Y47" s="259">
        <f>IF(ISERROR(R47/X47-1),"         /0",IF(R47/X47&gt;5,"  *  ",(R47/X47-1)))</f>
        <v>0.03708107304748465</v>
      </c>
    </row>
    <row r="48" spans="1:25" ht="19.5" customHeight="1">
      <c r="A48" s="253" t="s">
        <v>201</v>
      </c>
      <c r="B48" s="254">
        <v>1744</v>
      </c>
      <c r="C48" s="255">
        <v>1653</v>
      </c>
      <c r="D48" s="256">
        <v>0</v>
      </c>
      <c r="E48" s="255">
        <v>0</v>
      </c>
      <c r="F48" s="256">
        <f>SUM(B48:E48)</f>
        <v>3397</v>
      </c>
      <c r="G48" s="257">
        <f>F48/$F$9</f>
        <v>0.003198600412230574</v>
      </c>
      <c r="H48" s="254">
        <v>1386</v>
      </c>
      <c r="I48" s="255">
        <v>1088</v>
      </c>
      <c r="J48" s="256"/>
      <c r="K48" s="255"/>
      <c r="L48" s="256">
        <f>SUM(H48:K48)</f>
        <v>2474</v>
      </c>
      <c r="M48" s="258">
        <f>IF(ISERROR(F48/L48-1),"         /0",(F48/L48-1))</f>
        <v>0.3730800323362975</v>
      </c>
      <c r="N48" s="254">
        <v>4807</v>
      </c>
      <c r="O48" s="255">
        <v>5155</v>
      </c>
      <c r="P48" s="256"/>
      <c r="Q48" s="255"/>
      <c r="R48" s="256">
        <f>SUM(N48:Q48)</f>
        <v>9962</v>
      </c>
      <c r="S48" s="257">
        <f>R48/$R$9</f>
        <v>0.0023136874283069277</v>
      </c>
      <c r="T48" s="254">
        <v>4663</v>
      </c>
      <c r="U48" s="255">
        <v>4041</v>
      </c>
      <c r="V48" s="256"/>
      <c r="W48" s="255"/>
      <c r="X48" s="256">
        <f>SUM(T48:W48)</f>
        <v>8704</v>
      </c>
      <c r="Y48" s="259">
        <f>IF(ISERROR(R48/X48-1),"         /0",IF(R48/X48&gt;5,"  *  ",(R48/X48-1)))</f>
        <v>0.14453125</v>
      </c>
    </row>
    <row r="49" spans="1:25" ht="19.5" customHeight="1">
      <c r="A49" s="253" t="s">
        <v>179</v>
      </c>
      <c r="B49" s="254">
        <v>1651</v>
      </c>
      <c r="C49" s="255">
        <v>834</v>
      </c>
      <c r="D49" s="256">
        <v>0</v>
      </c>
      <c r="E49" s="255">
        <v>0</v>
      </c>
      <c r="F49" s="256">
        <f t="shared" si="16"/>
        <v>2485</v>
      </c>
      <c r="G49" s="257">
        <f t="shared" si="17"/>
        <v>0.0023398651823352892</v>
      </c>
      <c r="H49" s="254">
        <v>643</v>
      </c>
      <c r="I49" s="255">
        <v>624</v>
      </c>
      <c r="J49" s="256"/>
      <c r="K49" s="255"/>
      <c r="L49" s="256">
        <f t="shared" si="18"/>
        <v>1267</v>
      </c>
      <c r="M49" s="258">
        <f t="shared" si="19"/>
        <v>0.9613259668508287</v>
      </c>
      <c r="N49" s="254">
        <v>7630</v>
      </c>
      <c r="O49" s="255">
        <v>3959</v>
      </c>
      <c r="P49" s="256"/>
      <c r="Q49" s="255"/>
      <c r="R49" s="256">
        <f t="shared" si="20"/>
        <v>11589</v>
      </c>
      <c r="S49" s="257">
        <f t="shared" si="21"/>
        <v>0.0026915602897660093</v>
      </c>
      <c r="T49" s="254">
        <v>2865</v>
      </c>
      <c r="U49" s="255">
        <v>2069</v>
      </c>
      <c r="V49" s="256"/>
      <c r="W49" s="255"/>
      <c r="X49" s="256">
        <f t="shared" si="22"/>
        <v>4934</v>
      </c>
      <c r="Y49" s="259">
        <f t="shared" si="23"/>
        <v>1.3488042156465343</v>
      </c>
    </row>
    <row r="50" spans="1:25" ht="19.5" customHeight="1">
      <c r="A50" s="253" t="s">
        <v>189</v>
      </c>
      <c r="B50" s="254">
        <v>1392</v>
      </c>
      <c r="C50" s="255">
        <v>953</v>
      </c>
      <c r="D50" s="256">
        <v>0</v>
      </c>
      <c r="E50" s="255">
        <v>0</v>
      </c>
      <c r="F50" s="256">
        <f>SUM(B50:E50)</f>
        <v>2345</v>
      </c>
      <c r="G50" s="257">
        <f>F50/$F$9</f>
        <v>0.0022080417917811884</v>
      </c>
      <c r="H50" s="254">
        <v>1038</v>
      </c>
      <c r="I50" s="255">
        <v>459</v>
      </c>
      <c r="J50" s="256"/>
      <c r="K50" s="255"/>
      <c r="L50" s="256">
        <f>SUM(H50:K50)</f>
        <v>1497</v>
      </c>
      <c r="M50" s="258">
        <f>IF(ISERROR(F50/L50-1),"         /0",(F50/L50-1))</f>
        <v>0.5664662658650634</v>
      </c>
      <c r="N50" s="254">
        <v>4565</v>
      </c>
      <c r="O50" s="255">
        <v>2989</v>
      </c>
      <c r="P50" s="256"/>
      <c r="Q50" s="255"/>
      <c r="R50" s="256">
        <f>SUM(N50:Q50)</f>
        <v>7554</v>
      </c>
      <c r="S50" s="257">
        <f>R50/$R$9</f>
        <v>0.0017544263032955763</v>
      </c>
      <c r="T50" s="254">
        <v>2709</v>
      </c>
      <c r="U50" s="255">
        <v>1075</v>
      </c>
      <c r="V50" s="256"/>
      <c r="W50" s="255"/>
      <c r="X50" s="256">
        <f>SUM(T50:W50)</f>
        <v>3784</v>
      </c>
      <c r="Y50" s="259">
        <f>IF(ISERROR(R50/X50-1),"         /0",IF(R50/X50&gt;5,"  *  ",(R50/X50-1)))</f>
        <v>0.9963002114164905</v>
      </c>
    </row>
    <row r="51" spans="1:25" ht="19.5" customHeight="1">
      <c r="A51" s="253" t="s">
        <v>185</v>
      </c>
      <c r="B51" s="254">
        <v>207</v>
      </c>
      <c r="C51" s="255">
        <v>169</v>
      </c>
      <c r="D51" s="256">
        <v>0</v>
      </c>
      <c r="E51" s="255">
        <v>0</v>
      </c>
      <c r="F51" s="256">
        <f t="shared" si="16"/>
        <v>376</v>
      </c>
      <c r="G51" s="257">
        <f t="shared" si="17"/>
        <v>0.0003540399632024421</v>
      </c>
      <c r="H51" s="254">
        <v>227</v>
      </c>
      <c r="I51" s="255">
        <v>217</v>
      </c>
      <c r="J51" s="256"/>
      <c r="K51" s="255"/>
      <c r="L51" s="256">
        <f t="shared" si="18"/>
        <v>444</v>
      </c>
      <c r="M51" s="258">
        <f t="shared" si="19"/>
        <v>-0.15315315315315314</v>
      </c>
      <c r="N51" s="254">
        <v>659</v>
      </c>
      <c r="O51" s="255">
        <v>797</v>
      </c>
      <c r="P51" s="256"/>
      <c r="Q51" s="255"/>
      <c r="R51" s="256">
        <f t="shared" si="20"/>
        <v>1456</v>
      </c>
      <c r="S51" s="257">
        <f t="shared" si="21"/>
        <v>0.0003381578895417473</v>
      </c>
      <c r="T51" s="254">
        <v>912</v>
      </c>
      <c r="U51" s="255">
        <v>868</v>
      </c>
      <c r="V51" s="256"/>
      <c r="W51" s="255"/>
      <c r="X51" s="256">
        <f t="shared" si="22"/>
        <v>1780</v>
      </c>
      <c r="Y51" s="259">
        <f t="shared" si="23"/>
        <v>-0.18202247191011234</v>
      </c>
    </row>
    <row r="52" spans="1:25" ht="19.5" customHeight="1">
      <c r="A52" s="253" t="s">
        <v>200</v>
      </c>
      <c r="B52" s="254">
        <v>233</v>
      </c>
      <c r="C52" s="255">
        <v>117</v>
      </c>
      <c r="D52" s="256">
        <v>0</v>
      </c>
      <c r="E52" s="255">
        <v>0</v>
      </c>
      <c r="F52" s="256">
        <f t="shared" si="16"/>
        <v>350</v>
      </c>
      <c r="G52" s="257">
        <f t="shared" si="17"/>
        <v>0.00032955847638525197</v>
      </c>
      <c r="H52" s="254">
        <v>56</v>
      </c>
      <c r="I52" s="255">
        <v>13</v>
      </c>
      <c r="J52" s="256"/>
      <c r="K52" s="255"/>
      <c r="L52" s="256">
        <f t="shared" si="18"/>
        <v>69</v>
      </c>
      <c r="M52" s="258">
        <f t="shared" si="19"/>
        <v>4.072463768115942</v>
      </c>
      <c r="N52" s="254">
        <v>898</v>
      </c>
      <c r="O52" s="255">
        <v>1332</v>
      </c>
      <c r="P52" s="256"/>
      <c r="Q52" s="255"/>
      <c r="R52" s="256">
        <f t="shared" si="20"/>
        <v>2230</v>
      </c>
      <c r="S52" s="257">
        <f t="shared" si="21"/>
        <v>0.0005179203940096816</v>
      </c>
      <c r="T52" s="254">
        <v>89</v>
      </c>
      <c r="U52" s="255">
        <v>27</v>
      </c>
      <c r="V52" s="256"/>
      <c r="W52" s="255"/>
      <c r="X52" s="256">
        <f t="shared" si="22"/>
        <v>116</v>
      </c>
      <c r="Y52" s="259" t="str">
        <f t="shared" si="23"/>
        <v>  *  </v>
      </c>
    </row>
    <row r="53" spans="1:25" ht="19.5" customHeight="1" thickBot="1">
      <c r="A53" s="260" t="s">
        <v>170</v>
      </c>
      <c r="B53" s="261">
        <v>347</v>
      </c>
      <c r="C53" s="262">
        <v>147</v>
      </c>
      <c r="D53" s="263">
        <v>0</v>
      </c>
      <c r="E53" s="262">
        <v>0</v>
      </c>
      <c r="F53" s="263">
        <f t="shared" si="16"/>
        <v>494</v>
      </c>
      <c r="G53" s="264">
        <f t="shared" si="17"/>
        <v>0.0004651482495266128</v>
      </c>
      <c r="H53" s="261">
        <v>624</v>
      </c>
      <c r="I53" s="262">
        <v>332</v>
      </c>
      <c r="J53" s="263">
        <v>0</v>
      </c>
      <c r="K53" s="262">
        <v>0</v>
      </c>
      <c r="L53" s="263">
        <f t="shared" si="18"/>
        <v>956</v>
      </c>
      <c r="M53" s="265">
        <f t="shared" si="19"/>
        <v>-0.4832635983263598</v>
      </c>
      <c r="N53" s="261">
        <v>1888</v>
      </c>
      <c r="O53" s="262">
        <v>995</v>
      </c>
      <c r="P53" s="263">
        <v>0</v>
      </c>
      <c r="Q53" s="262">
        <v>71</v>
      </c>
      <c r="R53" s="263">
        <f t="shared" si="20"/>
        <v>2954</v>
      </c>
      <c r="S53" s="264">
        <f t="shared" si="21"/>
        <v>0.0006860703335895065</v>
      </c>
      <c r="T53" s="261">
        <v>2884</v>
      </c>
      <c r="U53" s="262">
        <v>2232</v>
      </c>
      <c r="V53" s="263">
        <v>1</v>
      </c>
      <c r="W53" s="262">
        <v>0</v>
      </c>
      <c r="X53" s="263">
        <f t="shared" si="22"/>
        <v>5117</v>
      </c>
      <c r="Y53" s="266">
        <f t="shared" si="23"/>
        <v>-0.42270861833105333</v>
      </c>
    </row>
    <row r="54" spans="1:25" s="141" customFormat="1" ht="19.5" customHeight="1">
      <c r="A54" s="150" t="s">
        <v>50</v>
      </c>
      <c r="B54" s="147">
        <f>SUM(B55:B68)</f>
        <v>157432</v>
      </c>
      <c r="C54" s="146">
        <f>SUM(C55:C68)</f>
        <v>150527</v>
      </c>
      <c r="D54" s="145">
        <f>SUM(D55:D68)</f>
        <v>234</v>
      </c>
      <c r="E54" s="146">
        <f>SUM(E55:E68)</f>
        <v>292</v>
      </c>
      <c r="F54" s="145">
        <f>SUM(B54:E54)</f>
        <v>308485</v>
      </c>
      <c r="G54" s="148">
        <f>F54/$F$9</f>
        <v>0.290468133107727</v>
      </c>
      <c r="H54" s="147">
        <f>SUM(H55:H68)</f>
        <v>148571</v>
      </c>
      <c r="I54" s="146">
        <f>SUM(I55:I68)</f>
        <v>145236</v>
      </c>
      <c r="J54" s="145">
        <f>SUM(J55:J68)</f>
        <v>652</v>
      </c>
      <c r="K54" s="146">
        <f>SUM(K55:K68)</f>
        <v>541</v>
      </c>
      <c r="L54" s="145">
        <f>SUM(H54:K54)</f>
        <v>295000</v>
      </c>
      <c r="M54" s="149">
        <f>IF(ISERROR(F54/L54-1),"         /0",(F54/L54-1))</f>
        <v>0.04571186440677977</v>
      </c>
      <c r="N54" s="147">
        <f>SUM(N55:N68)</f>
        <v>637091</v>
      </c>
      <c r="O54" s="146">
        <f>SUM(O55:O68)</f>
        <v>596672</v>
      </c>
      <c r="P54" s="145">
        <f>SUM(P55:P68)</f>
        <v>6465</v>
      </c>
      <c r="Q54" s="146">
        <f>SUM(Q55:Q68)</f>
        <v>6312</v>
      </c>
      <c r="R54" s="145">
        <f>SUM(N54:Q54)</f>
        <v>1246540</v>
      </c>
      <c r="S54" s="148">
        <f>R54/$R$9</f>
        <v>0.2895105327124792</v>
      </c>
      <c r="T54" s="147">
        <f>SUM(T55:T68)</f>
        <v>598730</v>
      </c>
      <c r="U54" s="146">
        <f>SUM(U55:U68)</f>
        <v>572077</v>
      </c>
      <c r="V54" s="145">
        <f>SUM(V55:V68)</f>
        <v>1690</v>
      </c>
      <c r="W54" s="146">
        <f>SUM(W55:W68)</f>
        <v>1651</v>
      </c>
      <c r="X54" s="145">
        <f>SUM(T54:W54)</f>
        <v>1174148</v>
      </c>
      <c r="Y54" s="142">
        <f>IF(ISERROR(R54/X54-1),"         /0",IF(R54/X54&gt;5,"  *  ",(R54/X54-1)))</f>
        <v>0.06165491914136889</v>
      </c>
    </row>
    <row r="55" spans="1:25" s="111" customFormat="1" ht="19.5" customHeight="1">
      <c r="A55" s="246" t="s">
        <v>164</v>
      </c>
      <c r="B55" s="247">
        <v>72101</v>
      </c>
      <c r="C55" s="248">
        <v>68589</v>
      </c>
      <c r="D55" s="249">
        <v>0</v>
      </c>
      <c r="E55" s="248">
        <v>0</v>
      </c>
      <c r="F55" s="249">
        <f>SUM(B55:E55)</f>
        <v>140690</v>
      </c>
      <c r="G55" s="250">
        <f>F55/$F$9</f>
        <v>0.13247309155040315</v>
      </c>
      <c r="H55" s="247">
        <v>65890</v>
      </c>
      <c r="I55" s="248">
        <v>62910</v>
      </c>
      <c r="J55" s="249"/>
      <c r="K55" s="248"/>
      <c r="L55" s="249">
        <f>SUM(H55:K55)</f>
        <v>128800</v>
      </c>
      <c r="M55" s="251">
        <f>IF(ISERROR(F55/L55-1),"         /0",(F55/L55-1))</f>
        <v>0.09231366459627321</v>
      </c>
      <c r="N55" s="247">
        <v>295060</v>
      </c>
      <c r="O55" s="248">
        <v>271527</v>
      </c>
      <c r="P55" s="249">
        <v>180</v>
      </c>
      <c r="Q55" s="248">
        <v>295</v>
      </c>
      <c r="R55" s="249">
        <f>SUM(N55:Q55)</f>
        <v>567062</v>
      </c>
      <c r="S55" s="250">
        <f>R55/$R$9</f>
        <v>0.13170088541162245</v>
      </c>
      <c r="T55" s="267">
        <v>274467</v>
      </c>
      <c r="U55" s="248">
        <v>255543</v>
      </c>
      <c r="V55" s="249"/>
      <c r="W55" s="248"/>
      <c r="X55" s="249">
        <f>SUM(T55:W55)</f>
        <v>530010</v>
      </c>
      <c r="Y55" s="252">
        <f>IF(ISERROR(R55/X55-1),"         /0",IF(R55/X55&gt;5,"  *  ",(R55/X55-1)))</f>
        <v>0.0699081149412275</v>
      </c>
    </row>
    <row r="56" spans="1:25" s="111" customFormat="1" ht="19.5" customHeight="1">
      <c r="A56" s="253" t="s">
        <v>159</v>
      </c>
      <c r="B56" s="254">
        <v>28525</v>
      </c>
      <c r="C56" s="255">
        <v>26895</v>
      </c>
      <c r="D56" s="256">
        <v>116</v>
      </c>
      <c r="E56" s="255">
        <v>166</v>
      </c>
      <c r="F56" s="256">
        <f aca="true" t="shared" si="24" ref="F56:F68">SUM(B56:E56)</f>
        <v>55702</v>
      </c>
      <c r="G56" s="257">
        <f aca="true" t="shared" si="25" ref="G56:G68">F56/$F$9</f>
        <v>0.052448760718889445</v>
      </c>
      <c r="H56" s="254">
        <v>23485</v>
      </c>
      <c r="I56" s="255">
        <v>23195</v>
      </c>
      <c r="J56" s="256">
        <v>144</v>
      </c>
      <c r="K56" s="255">
        <v>132</v>
      </c>
      <c r="L56" s="256">
        <f aca="true" t="shared" si="26" ref="L56:L68">SUM(H56:K56)</f>
        <v>46956</v>
      </c>
      <c r="M56" s="258">
        <f>IF(ISERROR(F56/L56-1),"         /0",(F56/L56-1))</f>
        <v>0.18625947695715128</v>
      </c>
      <c r="N56" s="254">
        <v>110552</v>
      </c>
      <c r="O56" s="255">
        <v>108305</v>
      </c>
      <c r="P56" s="256">
        <v>2673</v>
      </c>
      <c r="Q56" s="255">
        <v>2954</v>
      </c>
      <c r="R56" s="256">
        <f aca="true" t="shared" si="27" ref="R56:R68">SUM(N56:Q56)</f>
        <v>224484</v>
      </c>
      <c r="S56" s="257">
        <f aca="true" t="shared" si="28" ref="S56:S68">R56/$R$9</f>
        <v>0.05213670032684725</v>
      </c>
      <c r="T56" s="268">
        <v>95714</v>
      </c>
      <c r="U56" s="255">
        <v>94194</v>
      </c>
      <c r="V56" s="256">
        <v>965</v>
      </c>
      <c r="W56" s="255">
        <v>1147</v>
      </c>
      <c r="X56" s="256">
        <f aca="true" t="shared" si="29" ref="X56:X68">SUM(T56:W56)</f>
        <v>192020</v>
      </c>
      <c r="Y56" s="259">
        <f>IF(ISERROR(R56/X56-1),"         /0",IF(R56/X56&gt;5,"  *  ",(R56/X56-1)))</f>
        <v>0.16906572232059158</v>
      </c>
    </row>
    <row r="57" spans="1:25" s="111" customFormat="1" ht="19.5" customHeight="1">
      <c r="A57" s="253" t="s">
        <v>183</v>
      </c>
      <c r="B57" s="254">
        <v>11575</v>
      </c>
      <c r="C57" s="255">
        <v>10960</v>
      </c>
      <c r="D57" s="256">
        <v>0</v>
      </c>
      <c r="E57" s="255">
        <v>0</v>
      </c>
      <c r="F57" s="256">
        <f t="shared" si="24"/>
        <v>22535</v>
      </c>
      <c r="G57" s="257">
        <f t="shared" si="25"/>
        <v>0.021218857900976152</v>
      </c>
      <c r="H57" s="254">
        <v>8641</v>
      </c>
      <c r="I57" s="255">
        <v>8985</v>
      </c>
      <c r="J57" s="256"/>
      <c r="K57" s="255"/>
      <c r="L57" s="256">
        <f t="shared" si="26"/>
        <v>17626</v>
      </c>
      <c r="M57" s="258">
        <f>IF(ISERROR(F57/L57-1),"         /0",(F57/L57-1))</f>
        <v>0.27850902076477935</v>
      </c>
      <c r="N57" s="254">
        <v>41823</v>
      </c>
      <c r="O57" s="255">
        <v>41140</v>
      </c>
      <c r="P57" s="256"/>
      <c r="Q57" s="255"/>
      <c r="R57" s="256">
        <f t="shared" si="27"/>
        <v>82963</v>
      </c>
      <c r="S57" s="257">
        <f t="shared" si="28"/>
        <v>0.01926826441624449</v>
      </c>
      <c r="T57" s="268">
        <v>30655</v>
      </c>
      <c r="U57" s="255">
        <v>32827</v>
      </c>
      <c r="V57" s="256"/>
      <c r="W57" s="255"/>
      <c r="X57" s="256">
        <f t="shared" si="29"/>
        <v>63482</v>
      </c>
      <c r="Y57" s="259">
        <f>IF(ISERROR(R57/X57-1),"         /0",IF(R57/X57&gt;5,"  *  ",(R57/X57-1)))</f>
        <v>0.3068743895907502</v>
      </c>
    </row>
    <row r="58" spans="1:25" s="111" customFormat="1" ht="19.5" customHeight="1">
      <c r="A58" s="253" t="s">
        <v>190</v>
      </c>
      <c r="B58" s="254">
        <v>10306</v>
      </c>
      <c r="C58" s="255">
        <v>9443</v>
      </c>
      <c r="D58" s="256">
        <v>0</v>
      </c>
      <c r="E58" s="255">
        <v>0</v>
      </c>
      <c r="F58" s="256">
        <f aca="true" t="shared" si="30" ref="F58:F63">SUM(B58:E58)</f>
        <v>19749</v>
      </c>
      <c r="G58" s="257">
        <f aca="true" t="shared" si="31" ref="G58:G63">F58/$F$9</f>
        <v>0.018595572428949547</v>
      </c>
      <c r="H58" s="254">
        <v>9243</v>
      </c>
      <c r="I58" s="255">
        <v>8591</v>
      </c>
      <c r="J58" s="256">
        <v>414</v>
      </c>
      <c r="K58" s="255">
        <v>400</v>
      </c>
      <c r="L58" s="256">
        <f aca="true" t="shared" si="32" ref="L58:L63">SUM(H58:K58)</f>
        <v>18648</v>
      </c>
      <c r="M58" s="258">
        <f aca="true" t="shared" si="33" ref="M58:M63">IF(ISERROR(F58/L58-1),"         /0",(F58/L58-1))</f>
        <v>0.05904118404118397</v>
      </c>
      <c r="N58" s="254">
        <v>39015</v>
      </c>
      <c r="O58" s="255">
        <v>37042</v>
      </c>
      <c r="P58" s="256">
        <v>1739</v>
      </c>
      <c r="Q58" s="255">
        <v>1651</v>
      </c>
      <c r="R58" s="256">
        <f aca="true" t="shared" si="34" ref="R58:R63">SUM(N58:Q58)</f>
        <v>79447</v>
      </c>
      <c r="S58" s="257">
        <f aca="true" t="shared" si="35" ref="S58:S63">R58/$R$9</f>
        <v>0.018451668853312637</v>
      </c>
      <c r="T58" s="268">
        <v>34618</v>
      </c>
      <c r="U58" s="255">
        <v>33477</v>
      </c>
      <c r="V58" s="256">
        <v>414</v>
      </c>
      <c r="W58" s="255">
        <v>400</v>
      </c>
      <c r="X58" s="256">
        <f aca="true" t="shared" si="36" ref="X58:X63">SUM(T58:W58)</f>
        <v>68909</v>
      </c>
      <c r="Y58" s="259">
        <f aca="true" t="shared" si="37" ref="Y58:Y63">IF(ISERROR(R58/X58-1),"         /0",IF(R58/X58&gt;5,"  *  ",(R58/X58-1)))</f>
        <v>0.15292632312179832</v>
      </c>
    </row>
    <row r="59" spans="1:25" s="111" customFormat="1" ht="19.5" customHeight="1">
      <c r="A59" s="253" t="s">
        <v>181</v>
      </c>
      <c r="B59" s="254">
        <v>9638</v>
      </c>
      <c r="C59" s="255">
        <v>9937</v>
      </c>
      <c r="D59" s="256">
        <v>0</v>
      </c>
      <c r="E59" s="255">
        <v>90</v>
      </c>
      <c r="F59" s="256">
        <f t="shared" si="30"/>
        <v>19665</v>
      </c>
      <c r="G59" s="257">
        <f t="shared" si="31"/>
        <v>0.018516478394617085</v>
      </c>
      <c r="H59" s="254">
        <v>9127</v>
      </c>
      <c r="I59" s="255">
        <v>9324</v>
      </c>
      <c r="J59" s="256"/>
      <c r="K59" s="255"/>
      <c r="L59" s="256">
        <f t="shared" si="32"/>
        <v>18451</v>
      </c>
      <c r="M59" s="258">
        <f t="shared" si="33"/>
        <v>0.06579589182158152</v>
      </c>
      <c r="N59" s="254">
        <v>37409</v>
      </c>
      <c r="O59" s="255">
        <v>35783</v>
      </c>
      <c r="P59" s="256">
        <v>148</v>
      </c>
      <c r="Q59" s="255">
        <v>238</v>
      </c>
      <c r="R59" s="256">
        <f t="shared" si="34"/>
        <v>73578</v>
      </c>
      <c r="S59" s="257">
        <f t="shared" si="35"/>
        <v>0.017088585986746348</v>
      </c>
      <c r="T59" s="268">
        <v>29391</v>
      </c>
      <c r="U59" s="255">
        <v>27765</v>
      </c>
      <c r="V59" s="256">
        <v>0</v>
      </c>
      <c r="W59" s="255">
        <v>0</v>
      </c>
      <c r="X59" s="256">
        <f t="shared" si="36"/>
        <v>57156</v>
      </c>
      <c r="Y59" s="259">
        <f t="shared" si="37"/>
        <v>0.28731891664917075</v>
      </c>
    </row>
    <row r="60" spans="1:25" s="111" customFormat="1" ht="19.5" customHeight="1">
      <c r="A60" s="253" t="s">
        <v>178</v>
      </c>
      <c r="B60" s="254">
        <v>8302</v>
      </c>
      <c r="C60" s="255">
        <v>8128</v>
      </c>
      <c r="D60" s="256">
        <v>0</v>
      </c>
      <c r="E60" s="255">
        <v>0</v>
      </c>
      <c r="F60" s="256">
        <f t="shared" si="30"/>
        <v>16430</v>
      </c>
      <c r="G60" s="257">
        <f t="shared" si="31"/>
        <v>0.015470416477170543</v>
      </c>
      <c r="H60" s="254">
        <v>10330</v>
      </c>
      <c r="I60" s="255">
        <v>10405</v>
      </c>
      <c r="J60" s="256"/>
      <c r="K60" s="255"/>
      <c r="L60" s="256">
        <f t="shared" si="32"/>
        <v>20735</v>
      </c>
      <c r="M60" s="258">
        <f t="shared" si="33"/>
        <v>-0.20761996624065593</v>
      </c>
      <c r="N60" s="254">
        <v>31734</v>
      </c>
      <c r="O60" s="255">
        <v>29194</v>
      </c>
      <c r="P60" s="256"/>
      <c r="Q60" s="255"/>
      <c r="R60" s="256">
        <f t="shared" si="34"/>
        <v>60928</v>
      </c>
      <c r="S60" s="257">
        <f t="shared" si="35"/>
        <v>0.014150607070054656</v>
      </c>
      <c r="T60" s="268">
        <v>39270</v>
      </c>
      <c r="U60" s="255">
        <v>37037</v>
      </c>
      <c r="V60" s="256"/>
      <c r="W60" s="255"/>
      <c r="X60" s="256">
        <f t="shared" si="36"/>
        <v>76307</v>
      </c>
      <c r="Y60" s="259">
        <f t="shared" si="37"/>
        <v>-0.2015411430144024</v>
      </c>
    </row>
    <row r="61" spans="1:25" s="111" customFormat="1" ht="19.5" customHeight="1">
      <c r="A61" s="253" t="s">
        <v>188</v>
      </c>
      <c r="B61" s="254">
        <v>5983</v>
      </c>
      <c r="C61" s="255">
        <v>5278</v>
      </c>
      <c r="D61" s="256">
        <v>0</v>
      </c>
      <c r="E61" s="255">
        <v>0</v>
      </c>
      <c r="F61" s="256">
        <f t="shared" si="30"/>
        <v>11261</v>
      </c>
      <c r="G61" s="257">
        <f t="shared" si="31"/>
        <v>0.010603308578783778</v>
      </c>
      <c r="H61" s="254">
        <v>5422</v>
      </c>
      <c r="I61" s="255">
        <v>5447</v>
      </c>
      <c r="J61" s="256"/>
      <c r="K61" s="255"/>
      <c r="L61" s="256">
        <f t="shared" si="32"/>
        <v>10869</v>
      </c>
      <c r="M61" s="258">
        <f t="shared" si="33"/>
        <v>0.03606587542552209</v>
      </c>
      <c r="N61" s="254">
        <v>23944</v>
      </c>
      <c r="O61" s="255">
        <v>19919</v>
      </c>
      <c r="P61" s="256"/>
      <c r="Q61" s="255"/>
      <c r="R61" s="256">
        <f t="shared" si="34"/>
        <v>43863</v>
      </c>
      <c r="S61" s="257">
        <f t="shared" si="35"/>
        <v>0.0101872386737429</v>
      </c>
      <c r="T61" s="268">
        <v>22619</v>
      </c>
      <c r="U61" s="255">
        <v>20649</v>
      </c>
      <c r="V61" s="256"/>
      <c r="W61" s="255"/>
      <c r="X61" s="256">
        <f t="shared" si="36"/>
        <v>43268</v>
      </c>
      <c r="Y61" s="259">
        <f t="shared" si="37"/>
        <v>0.013751502264953253</v>
      </c>
    </row>
    <row r="62" spans="1:25" s="111" customFormat="1" ht="19.5" customHeight="1">
      <c r="A62" s="253" t="s">
        <v>195</v>
      </c>
      <c r="B62" s="254">
        <v>4397</v>
      </c>
      <c r="C62" s="255">
        <v>4187</v>
      </c>
      <c r="D62" s="256">
        <v>0</v>
      </c>
      <c r="E62" s="255">
        <v>0</v>
      </c>
      <c r="F62" s="256">
        <f t="shared" si="30"/>
        <v>8584</v>
      </c>
      <c r="G62" s="257">
        <f t="shared" si="31"/>
        <v>0.008082657032260009</v>
      </c>
      <c r="H62" s="254">
        <v>7269</v>
      </c>
      <c r="I62" s="255">
        <v>6896</v>
      </c>
      <c r="J62" s="256"/>
      <c r="K62" s="255"/>
      <c r="L62" s="256">
        <f t="shared" si="32"/>
        <v>14165</v>
      </c>
      <c r="M62" s="258">
        <f t="shared" si="33"/>
        <v>-0.39399929403459233</v>
      </c>
      <c r="N62" s="254">
        <v>21824</v>
      </c>
      <c r="O62" s="255">
        <v>18890</v>
      </c>
      <c r="P62" s="256"/>
      <c r="Q62" s="255"/>
      <c r="R62" s="256">
        <f t="shared" si="34"/>
        <v>40714</v>
      </c>
      <c r="S62" s="257">
        <f t="shared" si="35"/>
        <v>0.009455879337089766</v>
      </c>
      <c r="T62" s="268">
        <v>30289</v>
      </c>
      <c r="U62" s="255">
        <v>28739</v>
      </c>
      <c r="V62" s="256">
        <v>118</v>
      </c>
      <c r="W62" s="255">
        <v>0</v>
      </c>
      <c r="X62" s="256">
        <f t="shared" si="36"/>
        <v>59146</v>
      </c>
      <c r="Y62" s="259">
        <f t="shared" si="37"/>
        <v>-0.3116356135664289</v>
      </c>
    </row>
    <row r="63" spans="1:25" s="111" customFormat="1" ht="19.5" customHeight="1">
      <c r="A63" s="253" t="s">
        <v>160</v>
      </c>
      <c r="B63" s="254">
        <v>2890</v>
      </c>
      <c r="C63" s="255">
        <v>2513</v>
      </c>
      <c r="D63" s="256">
        <v>0</v>
      </c>
      <c r="E63" s="255">
        <v>0</v>
      </c>
      <c r="F63" s="256">
        <f t="shared" si="30"/>
        <v>5403</v>
      </c>
      <c r="G63" s="257">
        <f t="shared" si="31"/>
        <v>0.0050874412797414755</v>
      </c>
      <c r="H63" s="254">
        <v>3514</v>
      </c>
      <c r="I63" s="255">
        <v>3369</v>
      </c>
      <c r="J63" s="256"/>
      <c r="K63" s="255"/>
      <c r="L63" s="256">
        <f t="shared" si="32"/>
        <v>6883</v>
      </c>
      <c r="M63" s="258">
        <f t="shared" si="33"/>
        <v>-0.2150225192503269</v>
      </c>
      <c r="N63" s="254">
        <v>14170</v>
      </c>
      <c r="O63" s="255">
        <v>13648</v>
      </c>
      <c r="P63" s="256"/>
      <c r="Q63" s="255"/>
      <c r="R63" s="256">
        <f t="shared" si="34"/>
        <v>27818</v>
      </c>
      <c r="S63" s="257">
        <f t="shared" si="35"/>
        <v>0.006460766601148576</v>
      </c>
      <c r="T63" s="268">
        <v>15999</v>
      </c>
      <c r="U63" s="255">
        <v>17104</v>
      </c>
      <c r="V63" s="256"/>
      <c r="W63" s="255"/>
      <c r="X63" s="256">
        <f t="shared" si="36"/>
        <v>33103</v>
      </c>
      <c r="Y63" s="259">
        <f t="shared" si="37"/>
        <v>-0.15965320363713253</v>
      </c>
    </row>
    <row r="64" spans="1:25" s="111" customFormat="1" ht="19.5" customHeight="1">
      <c r="A64" s="253" t="s">
        <v>161</v>
      </c>
      <c r="B64" s="254">
        <v>1714</v>
      </c>
      <c r="C64" s="255">
        <v>1980</v>
      </c>
      <c r="D64" s="256">
        <v>0</v>
      </c>
      <c r="E64" s="255">
        <v>0</v>
      </c>
      <c r="F64" s="256">
        <f>SUM(B64:E64)</f>
        <v>3694</v>
      </c>
      <c r="G64" s="257">
        <f>F64/$F$9</f>
        <v>0.003478254319334631</v>
      </c>
      <c r="H64" s="254">
        <v>2349</v>
      </c>
      <c r="I64" s="255">
        <v>2650</v>
      </c>
      <c r="J64" s="256"/>
      <c r="K64" s="255"/>
      <c r="L64" s="256">
        <f>SUM(H64:K64)</f>
        <v>4999</v>
      </c>
      <c r="M64" s="258">
        <f>IF(ISERROR(F64/L64-1),"         /0",(F64/L64-1))</f>
        <v>-0.2610522104420884</v>
      </c>
      <c r="N64" s="254">
        <v>10292</v>
      </c>
      <c r="O64" s="255">
        <v>9136</v>
      </c>
      <c r="P64" s="256"/>
      <c r="Q64" s="255"/>
      <c r="R64" s="256">
        <f>SUM(N64:Q64)</f>
        <v>19428</v>
      </c>
      <c r="S64" s="257">
        <f>R64/$R$9</f>
        <v>0.004512178212923809</v>
      </c>
      <c r="T64" s="268">
        <v>11760</v>
      </c>
      <c r="U64" s="255">
        <v>11155</v>
      </c>
      <c r="V64" s="256"/>
      <c r="W64" s="255"/>
      <c r="X64" s="256">
        <f>SUM(T64:W64)</f>
        <v>22915</v>
      </c>
      <c r="Y64" s="259">
        <f>IF(ISERROR(R64/X64-1),"         /0",IF(R64/X64&gt;5,"  *  ",(R64/X64-1)))</f>
        <v>-0.15217106698668992</v>
      </c>
    </row>
    <row r="65" spans="1:25" s="111" customFormat="1" ht="19.5" customHeight="1">
      <c r="A65" s="253" t="s">
        <v>202</v>
      </c>
      <c r="B65" s="254">
        <v>1745</v>
      </c>
      <c r="C65" s="255">
        <v>1679</v>
      </c>
      <c r="D65" s="256">
        <v>48</v>
      </c>
      <c r="E65" s="255">
        <v>0</v>
      </c>
      <c r="F65" s="256">
        <f t="shared" si="24"/>
        <v>3472</v>
      </c>
      <c r="G65" s="257">
        <f t="shared" si="25"/>
        <v>0.0032692200857416995</v>
      </c>
      <c r="H65" s="254">
        <v>2386</v>
      </c>
      <c r="I65" s="255">
        <v>2585</v>
      </c>
      <c r="J65" s="256"/>
      <c r="K65" s="255"/>
      <c r="L65" s="256">
        <f t="shared" si="26"/>
        <v>4971</v>
      </c>
      <c r="M65" s="258">
        <f>IF(ISERROR(F65/L65-1),"         /0",(F65/L65-1))</f>
        <v>-0.3015489841078254</v>
      </c>
      <c r="N65" s="254">
        <v>9678</v>
      </c>
      <c r="O65" s="255">
        <v>8784</v>
      </c>
      <c r="P65" s="256">
        <v>1445</v>
      </c>
      <c r="Q65" s="255">
        <v>926</v>
      </c>
      <c r="R65" s="256">
        <f t="shared" si="27"/>
        <v>20833</v>
      </c>
      <c r="S65" s="257">
        <f t="shared" si="28"/>
        <v>0.004838491286279685</v>
      </c>
      <c r="T65" s="268">
        <v>10596</v>
      </c>
      <c r="U65" s="255">
        <v>10505</v>
      </c>
      <c r="V65" s="256"/>
      <c r="W65" s="255"/>
      <c r="X65" s="256">
        <f t="shared" si="29"/>
        <v>21101</v>
      </c>
      <c r="Y65" s="259">
        <f>IF(ISERROR(R65/X65-1),"         /0",IF(R65/X65&gt;5,"  *  ",(R65/X65-1)))</f>
        <v>-0.012700819866357071</v>
      </c>
    </row>
    <row r="66" spans="1:25" s="111" customFormat="1" ht="19.5" customHeight="1">
      <c r="A66" s="253" t="s">
        <v>193</v>
      </c>
      <c r="B66" s="254">
        <v>8</v>
      </c>
      <c r="C66" s="255">
        <v>640</v>
      </c>
      <c r="D66" s="256">
        <v>0</v>
      </c>
      <c r="E66" s="255">
        <v>0</v>
      </c>
      <c r="F66" s="256">
        <f t="shared" si="24"/>
        <v>648</v>
      </c>
      <c r="G66" s="257">
        <f t="shared" si="25"/>
        <v>0.0006101539791361236</v>
      </c>
      <c r="H66" s="254">
        <v>3</v>
      </c>
      <c r="I66" s="255">
        <v>5</v>
      </c>
      <c r="J66" s="256"/>
      <c r="K66" s="255"/>
      <c r="L66" s="256">
        <f t="shared" si="26"/>
        <v>8</v>
      </c>
      <c r="M66" s="258" t="s">
        <v>43</v>
      </c>
      <c r="N66" s="254">
        <v>52</v>
      </c>
      <c r="O66" s="255">
        <v>1849</v>
      </c>
      <c r="P66" s="256"/>
      <c r="Q66" s="255"/>
      <c r="R66" s="256">
        <f t="shared" si="27"/>
        <v>1901</v>
      </c>
      <c r="S66" s="257">
        <f t="shared" si="28"/>
        <v>0.0004415097170459214</v>
      </c>
      <c r="T66" s="268">
        <v>35</v>
      </c>
      <c r="U66" s="255">
        <v>46</v>
      </c>
      <c r="V66" s="256"/>
      <c r="W66" s="255"/>
      <c r="X66" s="256">
        <f t="shared" si="29"/>
        <v>81</v>
      </c>
      <c r="Y66" s="259" t="str">
        <f>IF(ISERROR(R66/X66-1),"         /0",IF(R66/X66&gt;5,"  *  ",(R66/X66-1)))</f>
        <v>  *  </v>
      </c>
    </row>
    <row r="67" spans="1:25" s="111" customFormat="1" ht="19.5" customHeight="1">
      <c r="A67" s="253" t="s">
        <v>179</v>
      </c>
      <c r="B67" s="254">
        <v>205</v>
      </c>
      <c r="C67" s="255">
        <v>208</v>
      </c>
      <c r="D67" s="256">
        <v>0</v>
      </c>
      <c r="E67" s="255">
        <v>0</v>
      </c>
      <c r="F67" s="256">
        <f t="shared" si="24"/>
        <v>413</v>
      </c>
      <c r="G67" s="257">
        <f t="shared" si="25"/>
        <v>0.0003888790021345973</v>
      </c>
      <c r="H67" s="254">
        <v>166</v>
      </c>
      <c r="I67" s="255">
        <v>263</v>
      </c>
      <c r="J67" s="256"/>
      <c r="K67" s="255"/>
      <c r="L67" s="256">
        <f t="shared" si="26"/>
        <v>429</v>
      </c>
      <c r="M67" s="258">
        <f>IF(ISERROR(F67/L67-1),"         /0",(F67/L67-1))</f>
        <v>-0.037296037296037254</v>
      </c>
      <c r="N67" s="254">
        <v>1317</v>
      </c>
      <c r="O67" s="255">
        <v>1182</v>
      </c>
      <c r="P67" s="256"/>
      <c r="Q67" s="255"/>
      <c r="R67" s="256">
        <f t="shared" si="27"/>
        <v>2499</v>
      </c>
      <c r="S67" s="257">
        <f t="shared" si="28"/>
        <v>0.0005803959931077105</v>
      </c>
      <c r="T67" s="268">
        <v>482</v>
      </c>
      <c r="U67" s="255">
        <v>661</v>
      </c>
      <c r="V67" s="256"/>
      <c r="W67" s="255"/>
      <c r="X67" s="256">
        <f t="shared" si="29"/>
        <v>1143</v>
      </c>
      <c r="Y67" s="259">
        <f>IF(ISERROR(R67/X67-1),"         /0",IF(R67/X67&gt;5,"  *  ",(R67/X67-1)))</f>
        <v>1.1863517060367452</v>
      </c>
    </row>
    <row r="68" spans="1:25" s="111" customFormat="1" ht="19.5" customHeight="1" thickBot="1">
      <c r="A68" s="260" t="s">
        <v>170</v>
      </c>
      <c r="B68" s="261">
        <v>43</v>
      </c>
      <c r="C68" s="262">
        <v>90</v>
      </c>
      <c r="D68" s="263">
        <v>70</v>
      </c>
      <c r="E68" s="262">
        <v>36</v>
      </c>
      <c r="F68" s="263">
        <f t="shared" si="24"/>
        <v>239</v>
      </c>
      <c r="G68" s="264">
        <f t="shared" si="25"/>
        <v>0.00022504135958878636</v>
      </c>
      <c r="H68" s="261">
        <v>746</v>
      </c>
      <c r="I68" s="262">
        <v>611</v>
      </c>
      <c r="J68" s="263">
        <v>94</v>
      </c>
      <c r="K68" s="262">
        <v>9</v>
      </c>
      <c r="L68" s="263">
        <f t="shared" si="26"/>
        <v>1460</v>
      </c>
      <c r="M68" s="265">
        <f>IF(ISERROR(F68/L68-1),"         /0",(F68/L68-1))</f>
        <v>-0.8363013698630137</v>
      </c>
      <c r="N68" s="261">
        <v>221</v>
      </c>
      <c r="O68" s="262">
        <v>273</v>
      </c>
      <c r="P68" s="263">
        <v>280</v>
      </c>
      <c r="Q68" s="262">
        <v>248</v>
      </c>
      <c r="R68" s="263">
        <f t="shared" si="27"/>
        <v>1022</v>
      </c>
      <c r="S68" s="264">
        <f t="shared" si="28"/>
        <v>0.00023736082631295723</v>
      </c>
      <c r="T68" s="269">
        <v>2835</v>
      </c>
      <c r="U68" s="262">
        <v>2375</v>
      </c>
      <c r="V68" s="263">
        <v>193</v>
      </c>
      <c r="W68" s="262">
        <v>104</v>
      </c>
      <c r="X68" s="263">
        <f t="shared" si="29"/>
        <v>5507</v>
      </c>
      <c r="Y68" s="266">
        <f>IF(ISERROR(R68/X68-1),"         /0",IF(R68/X68&gt;5,"  *  ",(R68/X68-1)))</f>
        <v>-0.8144180134374432</v>
      </c>
    </row>
    <row r="69" spans="1:25" s="141" customFormat="1" ht="19.5" customHeight="1">
      <c r="A69" s="150" t="s">
        <v>49</v>
      </c>
      <c r="B69" s="147">
        <f>SUM(B70:B76)</f>
        <v>12321</v>
      </c>
      <c r="C69" s="146">
        <f>SUM(C70:C76)</f>
        <v>12671</v>
      </c>
      <c r="D69" s="145">
        <f>SUM(D70:D76)</f>
        <v>217</v>
      </c>
      <c r="E69" s="146">
        <f>SUM(E70:E76)</f>
        <v>217</v>
      </c>
      <c r="F69" s="145">
        <f aca="true" t="shared" si="38" ref="F69:F77">SUM(B69:E69)</f>
        <v>25426</v>
      </c>
      <c r="G69" s="148">
        <f aca="true" t="shared" si="39" ref="G69:G77">F69/$F$9</f>
        <v>0.023941010915918333</v>
      </c>
      <c r="H69" s="147">
        <f>SUM(H70:H76)</f>
        <v>12305</v>
      </c>
      <c r="I69" s="146">
        <f>SUM(I70:I76)</f>
        <v>12942</v>
      </c>
      <c r="J69" s="145">
        <f>SUM(J70:J76)</f>
        <v>352</v>
      </c>
      <c r="K69" s="146">
        <f>SUM(K70:K76)</f>
        <v>482</v>
      </c>
      <c r="L69" s="145">
        <f aca="true" t="shared" si="40" ref="L69:L77">SUM(H69:K69)</f>
        <v>26081</v>
      </c>
      <c r="M69" s="149">
        <f aca="true" t="shared" si="41" ref="M69:M77">IF(ISERROR(F69/L69-1),"         /0",(F69/L69-1))</f>
        <v>-0.025114067712127652</v>
      </c>
      <c r="N69" s="147">
        <f>SUM(N70:N76)</f>
        <v>48428</v>
      </c>
      <c r="O69" s="146">
        <f>SUM(O70:O76)</f>
        <v>51677</v>
      </c>
      <c r="P69" s="145">
        <f>SUM(P70:P76)</f>
        <v>2652</v>
      </c>
      <c r="Q69" s="146">
        <f>SUM(Q70:Q76)</f>
        <v>3083</v>
      </c>
      <c r="R69" s="145">
        <f aca="true" t="shared" si="42" ref="R69:R77">SUM(N69:Q69)</f>
        <v>105840</v>
      </c>
      <c r="S69" s="148">
        <f aca="true" t="shared" si="43" ref="S69:S77">R69/$R$9</f>
        <v>0.02458147735515009</v>
      </c>
      <c r="T69" s="147">
        <f>SUM(T70:T76)</f>
        <v>46522</v>
      </c>
      <c r="U69" s="146">
        <f>SUM(U70:U76)</f>
        <v>47886</v>
      </c>
      <c r="V69" s="145">
        <f>SUM(V70:V76)</f>
        <v>866</v>
      </c>
      <c r="W69" s="146">
        <f>SUM(W70:W76)</f>
        <v>1019</v>
      </c>
      <c r="X69" s="145">
        <f aca="true" t="shared" si="44" ref="X69:X77">SUM(T69:W69)</f>
        <v>96293</v>
      </c>
      <c r="Y69" s="142">
        <f aca="true" t="shared" si="45" ref="Y69:Y77">IF(ISERROR(R69/X69-1),"         /0",IF(R69/X69&gt;5,"  *  ",(R69/X69-1)))</f>
        <v>0.09914531689738615</v>
      </c>
    </row>
    <row r="70" spans="1:25" ht="19.5" customHeight="1">
      <c r="A70" s="246" t="s">
        <v>159</v>
      </c>
      <c r="B70" s="247">
        <v>6769</v>
      </c>
      <c r="C70" s="248">
        <v>7035</v>
      </c>
      <c r="D70" s="249">
        <v>1</v>
      </c>
      <c r="E70" s="248">
        <v>0</v>
      </c>
      <c r="F70" s="249">
        <f t="shared" si="38"/>
        <v>13805</v>
      </c>
      <c r="G70" s="250">
        <f t="shared" si="39"/>
        <v>0.012998727904281153</v>
      </c>
      <c r="H70" s="247">
        <v>5143</v>
      </c>
      <c r="I70" s="248">
        <v>5978</v>
      </c>
      <c r="J70" s="249">
        <v>325</v>
      </c>
      <c r="K70" s="248">
        <v>438</v>
      </c>
      <c r="L70" s="249">
        <f t="shared" si="40"/>
        <v>11884</v>
      </c>
      <c r="M70" s="251">
        <f t="shared" si="41"/>
        <v>0.16164591046785604</v>
      </c>
      <c r="N70" s="247">
        <v>27386</v>
      </c>
      <c r="O70" s="248">
        <v>29272</v>
      </c>
      <c r="P70" s="249">
        <v>51</v>
      </c>
      <c r="Q70" s="248">
        <v>186</v>
      </c>
      <c r="R70" s="249">
        <f t="shared" si="42"/>
        <v>56895</v>
      </c>
      <c r="S70" s="250">
        <f t="shared" si="43"/>
        <v>0.013213937586179747</v>
      </c>
      <c r="T70" s="267">
        <v>21699</v>
      </c>
      <c r="U70" s="248">
        <v>22823</v>
      </c>
      <c r="V70" s="249">
        <v>750</v>
      </c>
      <c r="W70" s="248">
        <v>857</v>
      </c>
      <c r="X70" s="249">
        <f t="shared" si="44"/>
        <v>46129</v>
      </c>
      <c r="Y70" s="252">
        <f t="shared" si="45"/>
        <v>0.23338897439788409</v>
      </c>
    </row>
    <row r="71" spans="1:25" ht="19.5" customHeight="1">
      <c r="A71" s="253" t="s">
        <v>178</v>
      </c>
      <c r="B71" s="254">
        <v>2779</v>
      </c>
      <c r="C71" s="255">
        <v>2799</v>
      </c>
      <c r="D71" s="256">
        <v>0</v>
      </c>
      <c r="E71" s="255">
        <v>0</v>
      </c>
      <c r="F71" s="256">
        <f t="shared" si="38"/>
        <v>5578</v>
      </c>
      <c r="G71" s="257">
        <f t="shared" si="39"/>
        <v>0.005252220517934101</v>
      </c>
      <c r="H71" s="254">
        <v>2647</v>
      </c>
      <c r="I71" s="255">
        <v>2565</v>
      </c>
      <c r="J71" s="256"/>
      <c r="K71" s="255"/>
      <c r="L71" s="256">
        <f t="shared" si="40"/>
        <v>5212</v>
      </c>
      <c r="M71" s="258">
        <f t="shared" si="41"/>
        <v>0.07022256331542587</v>
      </c>
      <c r="N71" s="254">
        <v>7789</v>
      </c>
      <c r="O71" s="255">
        <v>7690</v>
      </c>
      <c r="P71" s="256"/>
      <c r="Q71" s="255">
        <v>116</v>
      </c>
      <c r="R71" s="256">
        <f t="shared" si="42"/>
        <v>15595</v>
      </c>
      <c r="S71" s="257">
        <f t="shared" si="43"/>
        <v>0.0036219589886013386</v>
      </c>
      <c r="T71" s="268">
        <v>8176</v>
      </c>
      <c r="U71" s="255">
        <v>7961</v>
      </c>
      <c r="V71" s="256"/>
      <c r="W71" s="255"/>
      <c r="X71" s="256">
        <f t="shared" si="44"/>
        <v>16137</v>
      </c>
      <c r="Y71" s="259">
        <f t="shared" si="45"/>
        <v>-0.03358740782053671</v>
      </c>
    </row>
    <row r="72" spans="1:25" ht="19.5" customHeight="1">
      <c r="A72" s="253" t="s">
        <v>160</v>
      </c>
      <c r="B72" s="254">
        <v>1148</v>
      </c>
      <c r="C72" s="255">
        <v>1175</v>
      </c>
      <c r="D72" s="256">
        <v>0</v>
      </c>
      <c r="E72" s="255">
        <v>0</v>
      </c>
      <c r="F72" s="256">
        <f t="shared" si="38"/>
        <v>2323</v>
      </c>
      <c r="G72" s="257">
        <f t="shared" si="39"/>
        <v>0.002187326687551258</v>
      </c>
      <c r="H72" s="254">
        <v>1200</v>
      </c>
      <c r="I72" s="255">
        <v>1145</v>
      </c>
      <c r="J72" s="256"/>
      <c r="K72" s="255"/>
      <c r="L72" s="256">
        <f t="shared" si="40"/>
        <v>2345</v>
      </c>
      <c r="M72" s="258">
        <f t="shared" si="41"/>
        <v>-0.009381663113006367</v>
      </c>
      <c r="N72" s="254">
        <v>4648</v>
      </c>
      <c r="O72" s="255">
        <v>4783</v>
      </c>
      <c r="P72" s="256"/>
      <c r="Q72" s="255"/>
      <c r="R72" s="256">
        <f t="shared" si="42"/>
        <v>9431</v>
      </c>
      <c r="S72" s="257">
        <f t="shared" si="43"/>
        <v>0.002190361989195205</v>
      </c>
      <c r="T72" s="268">
        <v>4299</v>
      </c>
      <c r="U72" s="255">
        <v>4341</v>
      </c>
      <c r="V72" s="256"/>
      <c r="W72" s="255"/>
      <c r="X72" s="256">
        <f t="shared" si="44"/>
        <v>8640</v>
      </c>
      <c r="Y72" s="259">
        <f t="shared" si="45"/>
        <v>0.09155092592592595</v>
      </c>
    </row>
    <row r="73" spans="1:25" ht="19.5" customHeight="1">
      <c r="A73" s="253" t="s">
        <v>164</v>
      </c>
      <c r="B73" s="254">
        <v>1100</v>
      </c>
      <c r="C73" s="255">
        <v>1116</v>
      </c>
      <c r="D73" s="256">
        <v>0</v>
      </c>
      <c r="E73" s="255">
        <v>0</v>
      </c>
      <c r="F73" s="256">
        <f t="shared" si="38"/>
        <v>2216</v>
      </c>
      <c r="G73" s="257">
        <f t="shared" si="39"/>
        <v>0.0020865759533420527</v>
      </c>
      <c r="H73" s="254">
        <v>2355</v>
      </c>
      <c r="I73" s="255">
        <v>2291</v>
      </c>
      <c r="J73" s="256"/>
      <c r="K73" s="255"/>
      <c r="L73" s="256">
        <f t="shared" si="40"/>
        <v>4646</v>
      </c>
      <c r="M73" s="258">
        <f t="shared" si="41"/>
        <v>-0.5230305639259578</v>
      </c>
      <c r="N73" s="254">
        <v>5692</v>
      </c>
      <c r="O73" s="255">
        <v>6033</v>
      </c>
      <c r="P73" s="256"/>
      <c r="Q73" s="255"/>
      <c r="R73" s="256">
        <f t="shared" si="42"/>
        <v>11725</v>
      </c>
      <c r="S73" s="257">
        <f t="shared" si="43"/>
        <v>0.002723146466261667</v>
      </c>
      <c r="T73" s="268">
        <v>7544</v>
      </c>
      <c r="U73" s="255">
        <v>8027</v>
      </c>
      <c r="V73" s="256"/>
      <c r="W73" s="255"/>
      <c r="X73" s="256">
        <f t="shared" si="44"/>
        <v>15571</v>
      </c>
      <c r="Y73" s="259">
        <f t="shared" si="45"/>
        <v>-0.24699762378781065</v>
      </c>
    </row>
    <row r="74" spans="1:25" ht="19.5" customHeight="1">
      <c r="A74" s="253" t="s">
        <v>205</v>
      </c>
      <c r="B74" s="254">
        <v>212</v>
      </c>
      <c r="C74" s="255">
        <v>248</v>
      </c>
      <c r="D74" s="256">
        <v>0</v>
      </c>
      <c r="E74" s="255">
        <v>0</v>
      </c>
      <c r="F74" s="256">
        <f t="shared" si="38"/>
        <v>460</v>
      </c>
      <c r="G74" s="257">
        <f t="shared" si="39"/>
        <v>0.0004331339975349026</v>
      </c>
      <c r="H74" s="254">
        <v>316</v>
      </c>
      <c r="I74" s="255">
        <v>333</v>
      </c>
      <c r="J74" s="256">
        <v>0</v>
      </c>
      <c r="K74" s="255">
        <v>0</v>
      </c>
      <c r="L74" s="256">
        <f t="shared" si="40"/>
        <v>649</v>
      </c>
      <c r="M74" s="258">
        <f t="shared" si="41"/>
        <v>-0.2912172573189522</v>
      </c>
      <c r="N74" s="254">
        <v>1078</v>
      </c>
      <c r="O74" s="255">
        <v>1442</v>
      </c>
      <c r="P74" s="256">
        <v>71</v>
      </c>
      <c r="Q74" s="255">
        <v>0</v>
      </c>
      <c r="R74" s="256">
        <f t="shared" si="42"/>
        <v>2591</v>
      </c>
      <c r="S74" s="257">
        <f t="shared" si="43"/>
        <v>0.0006017631125018319</v>
      </c>
      <c r="T74" s="268">
        <v>1144</v>
      </c>
      <c r="U74" s="255">
        <v>1291</v>
      </c>
      <c r="V74" s="256">
        <v>0</v>
      </c>
      <c r="W74" s="255">
        <v>0</v>
      </c>
      <c r="X74" s="256">
        <f t="shared" si="44"/>
        <v>2435</v>
      </c>
      <c r="Y74" s="259">
        <f t="shared" si="45"/>
        <v>0.06406570841889114</v>
      </c>
    </row>
    <row r="75" spans="1:25" ht="19.5" customHeight="1">
      <c r="A75" s="253" t="s">
        <v>168</v>
      </c>
      <c r="B75" s="254">
        <v>0</v>
      </c>
      <c r="C75" s="255">
        <v>0</v>
      </c>
      <c r="D75" s="256">
        <v>214</v>
      </c>
      <c r="E75" s="255">
        <v>197</v>
      </c>
      <c r="F75" s="256">
        <f t="shared" si="38"/>
        <v>411</v>
      </c>
      <c r="G75" s="257">
        <f t="shared" si="39"/>
        <v>0.00038699581084096734</v>
      </c>
      <c r="H75" s="254"/>
      <c r="I75" s="255"/>
      <c r="J75" s="256"/>
      <c r="K75" s="255"/>
      <c r="L75" s="256">
        <f t="shared" si="40"/>
        <v>0</v>
      </c>
      <c r="M75" s="258" t="str">
        <f t="shared" si="41"/>
        <v>         /0</v>
      </c>
      <c r="N75" s="254"/>
      <c r="O75" s="255"/>
      <c r="P75" s="256">
        <v>624</v>
      </c>
      <c r="Q75" s="255">
        <v>584</v>
      </c>
      <c r="R75" s="256">
        <f t="shared" si="42"/>
        <v>1208</v>
      </c>
      <c r="S75" s="257">
        <f t="shared" si="43"/>
        <v>0.0002805595676967244</v>
      </c>
      <c r="T75" s="268"/>
      <c r="U75" s="255"/>
      <c r="V75" s="256">
        <v>16</v>
      </c>
      <c r="W75" s="255">
        <v>18</v>
      </c>
      <c r="X75" s="256">
        <f t="shared" si="44"/>
        <v>34</v>
      </c>
      <c r="Y75" s="259" t="str">
        <f t="shared" si="45"/>
        <v>  *  </v>
      </c>
    </row>
    <row r="76" spans="1:25" ht="19.5" customHeight="1" thickBot="1">
      <c r="A76" s="253" t="s">
        <v>170</v>
      </c>
      <c r="B76" s="254">
        <v>313</v>
      </c>
      <c r="C76" s="255">
        <v>298</v>
      </c>
      <c r="D76" s="256">
        <v>2</v>
      </c>
      <c r="E76" s="255">
        <v>20</v>
      </c>
      <c r="F76" s="256">
        <f t="shared" si="38"/>
        <v>633</v>
      </c>
      <c r="G76" s="257">
        <f t="shared" si="39"/>
        <v>0.0005960300444338986</v>
      </c>
      <c r="H76" s="254">
        <v>644</v>
      </c>
      <c r="I76" s="255">
        <v>630</v>
      </c>
      <c r="J76" s="256">
        <v>27</v>
      </c>
      <c r="K76" s="255">
        <v>44</v>
      </c>
      <c r="L76" s="256">
        <f t="shared" si="40"/>
        <v>1345</v>
      </c>
      <c r="M76" s="258">
        <f t="shared" si="41"/>
        <v>-0.5293680297397769</v>
      </c>
      <c r="N76" s="254">
        <v>1835</v>
      </c>
      <c r="O76" s="255">
        <v>2457</v>
      </c>
      <c r="P76" s="256">
        <v>1906</v>
      </c>
      <c r="Q76" s="255">
        <v>2197</v>
      </c>
      <c r="R76" s="256">
        <f t="shared" si="42"/>
        <v>8395</v>
      </c>
      <c r="S76" s="257">
        <f t="shared" si="43"/>
        <v>0.0019497496447135772</v>
      </c>
      <c r="T76" s="268">
        <v>3660</v>
      </c>
      <c r="U76" s="255">
        <v>3443</v>
      </c>
      <c r="V76" s="256">
        <v>100</v>
      </c>
      <c r="W76" s="255">
        <v>144</v>
      </c>
      <c r="X76" s="256">
        <f t="shared" si="44"/>
        <v>7347</v>
      </c>
      <c r="Y76" s="259">
        <f t="shared" si="45"/>
        <v>0.1426432557506465</v>
      </c>
    </row>
    <row r="77" spans="1:25" s="111" customFormat="1" ht="19.5" customHeight="1" thickBot="1">
      <c r="A77" s="140" t="s">
        <v>48</v>
      </c>
      <c r="B77" s="137">
        <v>3117</v>
      </c>
      <c r="C77" s="136">
        <v>3150</v>
      </c>
      <c r="D77" s="135">
        <v>8</v>
      </c>
      <c r="E77" s="136">
        <v>0</v>
      </c>
      <c r="F77" s="135">
        <f t="shared" si="38"/>
        <v>6275</v>
      </c>
      <c r="G77" s="138">
        <f t="shared" si="39"/>
        <v>0.00590851268376416</v>
      </c>
      <c r="H77" s="137">
        <v>2514</v>
      </c>
      <c r="I77" s="136">
        <v>2519</v>
      </c>
      <c r="J77" s="135">
        <v>0</v>
      </c>
      <c r="K77" s="136">
        <v>0</v>
      </c>
      <c r="L77" s="135">
        <f t="shared" si="40"/>
        <v>5033</v>
      </c>
      <c r="M77" s="139">
        <f t="shared" si="41"/>
        <v>0.24677130935823555</v>
      </c>
      <c r="N77" s="137">
        <v>10551</v>
      </c>
      <c r="O77" s="136">
        <v>10667</v>
      </c>
      <c r="P77" s="135">
        <v>22</v>
      </c>
      <c r="Q77" s="136">
        <v>14</v>
      </c>
      <c r="R77" s="135">
        <f t="shared" si="42"/>
        <v>21254</v>
      </c>
      <c r="S77" s="138">
        <f t="shared" si="43"/>
        <v>0.004936269082637566</v>
      </c>
      <c r="T77" s="137">
        <v>9581</v>
      </c>
      <c r="U77" s="136">
        <v>9333</v>
      </c>
      <c r="V77" s="135">
        <v>0</v>
      </c>
      <c r="W77" s="136">
        <v>0</v>
      </c>
      <c r="X77" s="135">
        <f t="shared" si="44"/>
        <v>18914</v>
      </c>
      <c r="Y77" s="132">
        <f t="shared" si="45"/>
        <v>0.12371788093475722</v>
      </c>
    </row>
    <row r="78" ht="7.5" customHeight="1" thickTop="1">
      <c r="A78" s="79"/>
    </row>
    <row r="79" ht="14.25">
      <c r="A79" s="79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8:Y65536 M78:M65536 Y3 M3">
    <cfRule type="cellIs" priority="3" dxfId="97" operator="lessThan" stopIfTrue="1">
      <formula>0</formula>
    </cfRule>
  </conditionalFormatting>
  <conditionalFormatting sqref="M9:M77 Y9:Y77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7"/>
  <sheetViews>
    <sheetView showGridLines="0" zoomScale="85" zoomScaleNormal="85" zoomScalePageLayoutView="0" workbookViewId="0" topLeftCell="A1">
      <selection activeCell="T64" sqref="T64:W64"/>
    </sheetView>
  </sheetViews>
  <sheetFormatPr defaultColWidth="8.00390625" defaultRowHeight="15"/>
  <cols>
    <col min="1" max="1" width="18.140625" style="86" customWidth="1"/>
    <col min="2" max="2" width="8.28125" style="86" customWidth="1"/>
    <col min="3" max="3" width="9.7109375" style="86" bestFit="1" customWidth="1"/>
    <col min="4" max="5" width="9.140625" style="86" customWidth="1"/>
    <col min="6" max="6" width="8.57421875" style="86" bestFit="1" customWidth="1"/>
    <col min="7" max="7" width="9.00390625" style="86" bestFit="1" customWidth="1"/>
    <col min="8" max="8" width="8.28125" style="86" customWidth="1"/>
    <col min="9" max="9" width="9.7109375" style="86" bestFit="1" customWidth="1"/>
    <col min="10" max="10" width="8.7109375" style="86" customWidth="1"/>
    <col min="11" max="11" width="9.00390625" style="86" customWidth="1"/>
    <col min="12" max="12" width="8.421875" style="86" customWidth="1"/>
    <col min="13" max="13" width="8.8515625" style="86" bestFit="1" customWidth="1"/>
    <col min="14" max="14" width="9.28125" style="86" bestFit="1" customWidth="1"/>
    <col min="15" max="15" width="9.421875" style="86" customWidth="1"/>
    <col min="16" max="16" width="9.00390625" style="86" customWidth="1"/>
    <col min="17" max="17" width="9.28125" style="86" customWidth="1"/>
    <col min="18" max="18" width="9.8515625" style="86" bestFit="1" customWidth="1"/>
    <col min="19" max="19" width="9.57421875" style="86" customWidth="1"/>
    <col min="20" max="20" width="10.140625" style="86" customWidth="1"/>
    <col min="21" max="21" width="9.421875" style="86" customWidth="1"/>
    <col min="22" max="22" width="8.57421875" style="86" bestFit="1" customWidth="1"/>
    <col min="23" max="23" width="9.00390625" style="86" customWidth="1"/>
    <col min="24" max="24" width="9.8515625" style="86" bestFit="1" customWidth="1"/>
    <col min="25" max="25" width="9.57421875" style="86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98" t="s">
        <v>62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700"/>
    </row>
    <row r="4" spans="1:25" ht="21" customHeight="1" thickBot="1">
      <c r="A4" s="707" t="s">
        <v>40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131" customFormat="1" ht="15.75" customHeight="1" thickBot="1" thickTop="1">
      <c r="A5" s="717" t="s">
        <v>54</v>
      </c>
      <c r="B5" s="691" t="s">
        <v>33</v>
      </c>
      <c r="C5" s="692"/>
      <c r="D5" s="692"/>
      <c r="E5" s="692"/>
      <c r="F5" s="692"/>
      <c r="G5" s="692"/>
      <c r="H5" s="692"/>
      <c r="I5" s="692"/>
      <c r="J5" s="693"/>
      <c r="K5" s="693"/>
      <c r="L5" s="693"/>
      <c r="M5" s="694"/>
      <c r="N5" s="691" t="s">
        <v>32</v>
      </c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5"/>
    </row>
    <row r="6" spans="1:25" s="99" customFormat="1" ht="26.25" customHeight="1" thickBot="1">
      <c r="A6" s="718"/>
      <c r="B6" s="683" t="s">
        <v>155</v>
      </c>
      <c r="C6" s="684"/>
      <c r="D6" s="684"/>
      <c r="E6" s="684"/>
      <c r="F6" s="684"/>
      <c r="G6" s="688" t="s">
        <v>31</v>
      </c>
      <c r="H6" s="683" t="s">
        <v>156</v>
      </c>
      <c r="I6" s="684"/>
      <c r="J6" s="684"/>
      <c r="K6" s="684"/>
      <c r="L6" s="684"/>
      <c r="M6" s="685" t="s">
        <v>30</v>
      </c>
      <c r="N6" s="683" t="s">
        <v>157</v>
      </c>
      <c r="O6" s="684"/>
      <c r="P6" s="684"/>
      <c r="Q6" s="684"/>
      <c r="R6" s="684"/>
      <c r="S6" s="688" t="s">
        <v>31</v>
      </c>
      <c r="T6" s="683" t="s">
        <v>158</v>
      </c>
      <c r="U6" s="684"/>
      <c r="V6" s="684"/>
      <c r="W6" s="684"/>
      <c r="X6" s="684"/>
      <c r="Y6" s="701" t="s">
        <v>30</v>
      </c>
    </row>
    <row r="7" spans="1:25" s="99" customFormat="1" ht="26.25" customHeight="1">
      <c r="A7" s="719"/>
      <c r="B7" s="657" t="s">
        <v>20</v>
      </c>
      <c r="C7" s="649"/>
      <c r="D7" s="648" t="s">
        <v>19</v>
      </c>
      <c r="E7" s="649"/>
      <c r="F7" s="716" t="s">
        <v>15</v>
      </c>
      <c r="G7" s="689"/>
      <c r="H7" s="657" t="s">
        <v>20</v>
      </c>
      <c r="I7" s="649"/>
      <c r="J7" s="648" t="s">
        <v>19</v>
      </c>
      <c r="K7" s="649"/>
      <c r="L7" s="716" t="s">
        <v>15</v>
      </c>
      <c r="M7" s="686"/>
      <c r="N7" s="657" t="s">
        <v>20</v>
      </c>
      <c r="O7" s="649"/>
      <c r="P7" s="648" t="s">
        <v>19</v>
      </c>
      <c r="Q7" s="649"/>
      <c r="R7" s="716" t="s">
        <v>15</v>
      </c>
      <c r="S7" s="689"/>
      <c r="T7" s="657" t="s">
        <v>20</v>
      </c>
      <c r="U7" s="649"/>
      <c r="V7" s="648" t="s">
        <v>19</v>
      </c>
      <c r="W7" s="649"/>
      <c r="X7" s="716" t="s">
        <v>15</v>
      </c>
      <c r="Y7" s="702"/>
    </row>
    <row r="8" spans="1:25" s="127" customFormat="1" ht="30" customHeight="1" thickBot="1">
      <c r="A8" s="720"/>
      <c r="B8" s="130" t="s">
        <v>28</v>
      </c>
      <c r="C8" s="128" t="s">
        <v>27</v>
      </c>
      <c r="D8" s="129" t="s">
        <v>28</v>
      </c>
      <c r="E8" s="128" t="s">
        <v>27</v>
      </c>
      <c r="F8" s="697"/>
      <c r="G8" s="690"/>
      <c r="H8" s="130" t="s">
        <v>28</v>
      </c>
      <c r="I8" s="128" t="s">
        <v>27</v>
      </c>
      <c r="J8" s="129" t="s">
        <v>28</v>
      </c>
      <c r="K8" s="128" t="s">
        <v>27</v>
      </c>
      <c r="L8" s="697"/>
      <c r="M8" s="687"/>
      <c r="N8" s="130" t="s">
        <v>28</v>
      </c>
      <c r="O8" s="128" t="s">
        <v>27</v>
      </c>
      <c r="P8" s="129" t="s">
        <v>28</v>
      </c>
      <c r="Q8" s="128" t="s">
        <v>27</v>
      </c>
      <c r="R8" s="697"/>
      <c r="S8" s="690"/>
      <c r="T8" s="130" t="s">
        <v>28</v>
      </c>
      <c r="U8" s="128" t="s">
        <v>27</v>
      </c>
      <c r="V8" s="129" t="s">
        <v>28</v>
      </c>
      <c r="W8" s="128" t="s">
        <v>27</v>
      </c>
      <c r="X8" s="697"/>
      <c r="Y8" s="703"/>
    </row>
    <row r="9" spans="1:25" s="521" customFormat="1" ht="18" customHeight="1" thickBot="1" thickTop="1">
      <c r="A9" s="537" t="s">
        <v>22</v>
      </c>
      <c r="B9" s="538">
        <f>B10+B20+B34+B45+B59+B64</f>
        <v>25050.303</v>
      </c>
      <c r="C9" s="539">
        <f>C10+C20+C34+C45+C59+C64</f>
        <v>14368.511999999999</v>
      </c>
      <c r="D9" s="540">
        <f>D10+D20+D34+D45+D59+D64</f>
        <v>17124.501</v>
      </c>
      <c r="E9" s="539">
        <f>E10+E20+E34+E45+E59+E64</f>
        <v>6096.026999999998</v>
      </c>
      <c r="F9" s="540">
        <f aca="true" t="shared" si="0" ref="F9:F19">SUM(B9:E9)</f>
        <v>62639.34300000001</v>
      </c>
      <c r="G9" s="541">
        <f aca="true" t="shared" si="1" ref="G9:G19">F9/$F$9</f>
        <v>1</v>
      </c>
      <c r="H9" s="538">
        <f>H10+H20+H34+H45+H59+H64</f>
        <v>24734.897999999997</v>
      </c>
      <c r="I9" s="539">
        <f>I10+I20+I34+I45+I59+I64</f>
        <v>12783.226999999999</v>
      </c>
      <c r="J9" s="540">
        <f>J10+J20+J34+J45+J59+J64</f>
        <v>17968.26</v>
      </c>
      <c r="K9" s="539">
        <f>K10+K20+K34+K45+K59+K64</f>
        <v>4994.878000000001</v>
      </c>
      <c r="L9" s="540">
        <f aca="true" t="shared" si="2" ref="L9:L19">SUM(H9:K9)</f>
        <v>60481.26299999999</v>
      </c>
      <c r="M9" s="542">
        <f aca="true" t="shared" si="3" ref="M9:M23">IF(ISERROR(F9/L9-1),"         /0",(F9/L9-1))</f>
        <v>0.03568179454189013</v>
      </c>
      <c r="N9" s="538">
        <f>N10+N20+N34+N45+N59+N64</f>
        <v>91780.78100000002</v>
      </c>
      <c r="O9" s="539">
        <f>O10+O20+O34+O45+O59+O64</f>
        <v>51726.45799999999</v>
      </c>
      <c r="P9" s="540">
        <f>P10+P20+P34+P45+P59+P64</f>
        <v>57320.068</v>
      </c>
      <c r="Q9" s="539">
        <f>Q10+Q20+Q34+Q45+Q59+Q64</f>
        <v>21557.618000000002</v>
      </c>
      <c r="R9" s="540">
        <f aca="true" t="shared" si="4" ref="R9:R19">SUM(N9:Q9)</f>
        <v>222384.925</v>
      </c>
      <c r="S9" s="541">
        <f aca="true" t="shared" si="5" ref="S9:S19">R9/$R$9</f>
        <v>1</v>
      </c>
      <c r="T9" s="538">
        <f>T10+T20+T34+T45+T59+T64</f>
        <v>92308.726</v>
      </c>
      <c r="U9" s="539">
        <f>U10+U20+U34+U45+U59+U64</f>
        <v>49949.810000000005</v>
      </c>
      <c r="V9" s="540">
        <f>V10+V20+V34+V45+V59+V64</f>
        <v>52126.67700000001</v>
      </c>
      <c r="W9" s="539">
        <f>W10+W20+W34+W45+W59+W64</f>
        <v>19142.469000000005</v>
      </c>
      <c r="X9" s="540">
        <f aca="true" t="shared" si="6" ref="X9:X19">SUM(T9:W9)</f>
        <v>213527.682</v>
      </c>
      <c r="Y9" s="543">
        <f>IF(ISERROR(R9/X9-1),"         /0",(R9/X9-1))</f>
        <v>0.04148053740404478</v>
      </c>
    </row>
    <row r="10" spans="1:25" s="119" customFormat="1" ht="19.5" customHeight="1" thickTop="1">
      <c r="A10" s="158" t="s">
        <v>53</v>
      </c>
      <c r="B10" s="155">
        <f>SUM(B11:B19)</f>
        <v>15045.517999999998</v>
      </c>
      <c r="C10" s="154">
        <f>SUM(C11:C19)</f>
        <v>5768.260999999999</v>
      </c>
      <c r="D10" s="153">
        <f>SUM(D11:D19)</f>
        <v>14325.653999999999</v>
      </c>
      <c r="E10" s="154">
        <f>SUM(E11:E19)</f>
        <v>4442.194999999999</v>
      </c>
      <c r="F10" s="153">
        <f t="shared" si="0"/>
        <v>39581.62799999999</v>
      </c>
      <c r="G10" s="156">
        <f t="shared" si="1"/>
        <v>0.6318972406846602</v>
      </c>
      <c r="H10" s="155">
        <f>SUM(H11:H19)</f>
        <v>15524.811999999998</v>
      </c>
      <c r="I10" s="154">
        <f>SUM(I11:I19)</f>
        <v>4544.788</v>
      </c>
      <c r="J10" s="153">
        <f>SUM(J11:J19)</f>
        <v>16236.114999999998</v>
      </c>
      <c r="K10" s="154">
        <f>SUM(K11:K19)</f>
        <v>4014.8390000000004</v>
      </c>
      <c r="L10" s="153">
        <f t="shared" si="2"/>
        <v>40320.554</v>
      </c>
      <c r="M10" s="157">
        <f t="shared" si="3"/>
        <v>-0.018326285893790262</v>
      </c>
      <c r="N10" s="155">
        <f>SUM(N11:N19)</f>
        <v>53349.03100000001</v>
      </c>
      <c r="O10" s="154">
        <f>SUM(O11:O19)</f>
        <v>18996.677999999996</v>
      </c>
      <c r="P10" s="153">
        <f>SUM(P11:P19)</f>
        <v>48211.332</v>
      </c>
      <c r="Q10" s="154">
        <f>SUM(Q11:Q19)</f>
        <v>15847.754000000004</v>
      </c>
      <c r="R10" s="153">
        <f t="shared" si="4"/>
        <v>136404.795</v>
      </c>
      <c r="S10" s="156">
        <f t="shared" si="5"/>
        <v>0.613372489164902</v>
      </c>
      <c r="T10" s="155">
        <f>SUM(T11:T19)</f>
        <v>58854.89200000001</v>
      </c>
      <c r="U10" s="154">
        <f>SUM(U11:U19)</f>
        <v>18350.614</v>
      </c>
      <c r="V10" s="153">
        <f>SUM(V11:V19)</f>
        <v>45832.15000000001</v>
      </c>
      <c r="W10" s="154">
        <f>SUM(W11:W19)</f>
        <v>15334.794000000002</v>
      </c>
      <c r="X10" s="153">
        <f t="shared" si="6"/>
        <v>138372.45</v>
      </c>
      <c r="Y10" s="152">
        <f aca="true" t="shared" si="7" ref="Y10:Y19">IF(ISERROR(R10/X10-1),"         /0",IF(R10/X10&gt;5,"  *  ",(R10/X10-1)))</f>
        <v>-0.014219991045905434</v>
      </c>
    </row>
    <row r="11" spans="1:25" ht="19.5" customHeight="1">
      <c r="A11" s="246" t="s">
        <v>276</v>
      </c>
      <c r="B11" s="247">
        <v>10052.519</v>
      </c>
      <c r="C11" s="248">
        <v>4075.9170000000004</v>
      </c>
      <c r="D11" s="249">
        <v>10721.028999999999</v>
      </c>
      <c r="E11" s="248">
        <v>3812.6929999999998</v>
      </c>
      <c r="F11" s="249">
        <f t="shared" si="0"/>
        <v>28662.158</v>
      </c>
      <c r="G11" s="250">
        <f t="shared" si="1"/>
        <v>0.4575743714297897</v>
      </c>
      <c r="H11" s="247">
        <v>10337.741</v>
      </c>
      <c r="I11" s="248">
        <v>2800.597</v>
      </c>
      <c r="J11" s="249">
        <v>12424.383999999998</v>
      </c>
      <c r="K11" s="248">
        <v>3446.648</v>
      </c>
      <c r="L11" s="249">
        <f t="shared" si="2"/>
        <v>29009.37</v>
      </c>
      <c r="M11" s="251">
        <f t="shared" si="3"/>
        <v>-0.011968960373837767</v>
      </c>
      <c r="N11" s="247">
        <v>35251.049000000006</v>
      </c>
      <c r="O11" s="248">
        <v>12959.807999999999</v>
      </c>
      <c r="P11" s="249">
        <v>38951.919</v>
      </c>
      <c r="Q11" s="248">
        <v>13734.167000000003</v>
      </c>
      <c r="R11" s="249">
        <f t="shared" si="4"/>
        <v>100896.94300000001</v>
      </c>
      <c r="S11" s="250">
        <f t="shared" si="5"/>
        <v>0.45370405840234007</v>
      </c>
      <c r="T11" s="247">
        <v>39305.004</v>
      </c>
      <c r="U11" s="248">
        <v>11787.838</v>
      </c>
      <c r="V11" s="249">
        <v>36765.02300000001</v>
      </c>
      <c r="W11" s="248">
        <v>12965.604000000001</v>
      </c>
      <c r="X11" s="249">
        <f t="shared" si="6"/>
        <v>100823.46900000003</v>
      </c>
      <c r="Y11" s="252">
        <f t="shared" si="7"/>
        <v>0.0007287390597519039</v>
      </c>
    </row>
    <row r="12" spans="1:25" ht="19.5" customHeight="1">
      <c r="A12" s="253" t="s">
        <v>277</v>
      </c>
      <c r="B12" s="254">
        <v>4078.845</v>
      </c>
      <c r="C12" s="255">
        <v>193.432</v>
      </c>
      <c r="D12" s="256">
        <v>3594.3720000000003</v>
      </c>
      <c r="E12" s="255">
        <v>247.473</v>
      </c>
      <c r="F12" s="256">
        <f t="shared" si="0"/>
        <v>8114.122</v>
      </c>
      <c r="G12" s="257">
        <f t="shared" si="1"/>
        <v>0.12953715047745631</v>
      </c>
      <c r="H12" s="254">
        <v>4393.415</v>
      </c>
      <c r="I12" s="255">
        <v>142.03</v>
      </c>
      <c r="J12" s="256">
        <v>3423.117</v>
      </c>
      <c r="K12" s="255">
        <v>210.64800000000002</v>
      </c>
      <c r="L12" s="256">
        <f t="shared" si="2"/>
        <v>8169.21</v>
      </c>
      <c r="M12" s="258">
        <f t="shared" si="3"/>
        <v>-0.006743369309884284</v>
      </c>
      <c r="N12" s="254">
        <v>14804.589000000002</v>
      </c>
      <c r="O12" s="255">
        <v>757.721</v>
      </c>
      <c r="P12" s="256">
        <v>9195.434</v>
      </c>
      <c r="Q12" s="255">
        <v>838.5670000000001</v>
      </c>
      <c r="R12" s="256">
        <f t="shared" si="4"/>
        <v>25596.310999999998</v>
      </c>
      <c r="S12" s="257">
        <f t="shared" si="5"/>
        <v>0.11509912823452399</v>
      </c>
      <c r="T12" s="254">
        <v>16619.907</v>
      </c>
      <c r="U12" s="255">
        <v>1423.948</v>
      </c>
      <c r="V12" s="256">
        <v>7867.652</v>
      </c>
      <c r="W12" s="255">
        <v>1159.361</v>
      </c>
      <c r="X12" s="256">
        <f t="shared" si="6"/>
        <v>27070.868</v>
      </c>
      <c r="Y12" s="259">
        <f t="shared" si="7"/>
        <v>-0.05447025193281574</v>
      </c>
    </row>
    <row r="13" spans="1:25" ht="19.5" customHeight="1">
      <c r="A13" s="253" t="s">
        <v>280</v>
      </c>
      <c r="B13" s="254">
        <v>307.883</v>
      </c>
      <c r="C13" s="255">
        <v>91.861</v>
      </c>
      <c r="D13" s="256">
        <v>10.253</v>
      </c>
      <c r="E13" s="255">
        <v>109.067</v>
      </c>
      <c r="F13" s="256">
        <f t="shared" si="0"/>
        <v>519.064</v>
      </c>
      <c r="G13" s="257">
        <f t="shared" si="1"/>
        <v>0.008286549237912662</v>
      </c>
      <c r="H13" s="254">
        <v>284.777</v>
      </c>
      <c r="I13" s="255">
        <v>201.291</v>
      </c>
      <c r="J13" s="256">
        <v>0</v>
      </c>
      <c r="K13" s="255">
        <v>0</v>
      </c>
      <c r="L13" s="256">
        <f t="shared" si="2"/>
        <v>486.068</v>
      </c>
      <c r="M13" s="258">
        <f>IF(ISERROR(F13/L13-1),"         /0",(F13/L13-1))</f>
        <v>0.06788350601150461</v>
      </c>
      <c r="N13" s="254">
        <v>721.675</v>
      </c>
      <c r="O13" s="255">
        <v>291.194</v>
      </c>
      <c r="P13" s="256">
        <v>11.051</v>
      </c>
      <c r="Q13" s="255">
        <v>309.25699999999995</v>
      </c>
      <c r="R13" s="256">
        <f t="shared" si="4"/>
        <v>1333.177</v>
      </c>
      <c r="S13" s="257">
        <f t="shared" si="5"/>
        <v>0.0059949072537178495</v>
      </c>
      <c r="T13" s="254">
        <v>1324.1109999999999</v>
      </c>
      <c r="U13" s="255">
        <v>710.3330000000001</v>
      </c>
      <c r="V13" s="256">
        <v>0</v>
      </c>
      <c r="W13" s="255">
        <v>0</v>
      </c>
      <c r="X13" s="256">
        <f t="shared" si="6"/>
        <v>2034.444</v>
      </c>
      <c r="Y13" s="259">
        <f t="shared" si="7"/>
        <v>-0.3446971260944023</v>
      </c>
    </row>
    <row r="14" spans="1:25" ht="19.5" customHeight="1">
      <c r="A14" s="253" t="s">
        <v>285</v>
      </c>
      <c r="B14" s="254">
        <v>278.962</v>
      </c>
      <c r="C14" s="255">
        <v>152.137</v>
      </c>
      <c r="D14" s="256">
        <v>0</v>
      </c>
      <c r="E14" s="255">
        <v>3.562</v>
      </c>
      <c r="F14" s="256">
        <f>SUM(B14:E14)</f>
        <v>434.661</v>
      </c>
      <c r="G14" s="257">
        <f>F14/$F$9</f>
        <v>0.006939105347896129</v>
      </c>
      <c r="H14" s="254">
        <v>251.312</v>
      </c>
      <c r="I14" s="255">
        <v>145.677</v>
      </c>
      <c r="J14" s="256"/>
      <c r="K14" s="255"/>
      <c r="L14" s="256">
        <f>SUM(H14:K14)</f>
        <v>396.98900000000003</v>
      </c>
      <c r="M14" s="258">
        <f>IF(ISERROR(F14/L14-1),"         /0",(F14/L14-1))</f>
        <v>0.09489431697099904</v>
      </c>
      <c r="N14" s="254">
        <v>1195.0910000000001</v>
      </c>
      <c r="O14" s="255">
        <v>627.143</v>
      </c>
      <c r="P14" s="256">
        <v>0</v>
      </c>
      <c r="Q14" s="255">
        <v>38.721999999999994</v>
      </c>
      <c r="R14" s="256">
        <f>SUM(N14:Q14)</f>
        <v>1860.9560000000001</v>
      </c>
      <c r="S14" s="257">
        <f>R14/$R$9</f>
        <v>0.00836817513597201</v>
      </c>
      <c r="T14" s="254">
        <v>706.224</v>
      </c>
      <c r="U14" s="255">
        <v>447.865</v>
      </c>
      <c r="V14" s="256"/>
      <c r="W14" s="255"/>
      <c r="X14" s="256">
        <f>SUM(T14:W14)</f>
        <v>1154.089</v>
      </c>
      <c r="Y14" s="259">
        <f>IF(ISERROR(R14/X14-1),"         /0",IF(R14/X14&gt;5,"  *  ",(R14/X14-1)))</f>
        <v>0.6124891581151888</v>
      </c>
    </row>
    <row r="15" spans="1:25" ht="19.5" customHeight="1">
      <c r="A15" s="253" t="s">
        <v>279</v>
      </c>
      <c r="B15" s="254">
        <v>22.773</v>
      </c>
      <c r="C15" s="255">
        <v>399.664</v>
      </c>
      <c r="D15" s="256">
        <v>0</v>
      </c>
      <c r="E15" s="255">
        <v>0</v>
      </c>
      <c r="F15" s="256">
        <f>SUM(B15:E15)</f>
        <v>422.437</v>
      </c>
      <c r="G15" s="257">
        <f>F15/$F$9</f>
        <v>0.006743956430066643</v>
      </c>
      <c r="H15" s="254">
        <v>23.003</v>
      </c>
      <c r="I15" s="255">
        <v>451.776</v>
      </c>
      <c r="J15" s="256">
        <v>0</v>
      </c>
      <c r="K15" s="255">
        <v>0</v>
      </c>
      <c r="L15" s="256">
        <f>SUM(H15:K15)</f>
        <v>474.779</v>
      </c>
      <c r="M15" s="258">
        <f>IF(ISERROR(F15/L15-1),"         /0",(F15/L15-1))</f>
        <v>-0.11024497713673098</v>
      </c>
      <c r="N15" s="254">
        <v>106.639</v>
      </c>
      <c r="O15" s="255">
        <v>1507.8360000000002</v>
      </c>
      <c r="P15" s="256">
        <v>0</v>
      </c>
      <c r="Q15" s="255">
        <v>0</v>
      </c>
      <c r="R15" s="256">
        <f>SUM(N15:Q15)</f>
        <v>1614.4750000000001</v>
      </c>
      <c r="S15" s="257">
        <f>R15/$R$9</f>
        <v>0.007259822130479394</v>
      </c>
      <c r="T15" s="254">
        <v>66.211</v>
      </c>
      <c r="U15" s="255">
        <v>1263.2669999999998</v>
      </c>
      <c r="V15" s="256">
        <v>0</v>
      </c>
      <c r="W15" s="255">
        <v>0</v>
      </c>
      <c r="X15" s="256">
        <f>SUM(T15:W15)</f>
        <v>1329.4779999999998</v>
      </c>
      <c r="Y15" s="259">
        <f>IF(ISERROR(R15/X15-1),"         /0",IF(R15/X15&gt;5,"  *  ",(R15/X15-1)))</f>
        <v>0.21436759389775562</v>
      </c>
    </row>
    <row r="16" spans="1:25" ht="19.5" customHeight="1">
      <c r="A16" s="253" t="s">
        <v>287</v>
      </c>
      <c r="B16" s="254">
        <v>15.279</v>
      </c>
      <c r="C16" s="255">
        <v>295.463</v>
      </c>
      <c r="D16" s="256">
        <v>0</v>
      </c>
      <c r="E16" s="255">
        <v>28.827</v>
      </c>
      <c r="F16" s="256">
        <f>SUM(B16:E16)</f>
        <v>339.569</v>
      </c>
      <c r="G16" s="257">
        <f>F16/$F$9</f>
        <v>0.005421017905631609</v>
      </c>
      <c r="H16" s="254">
        <v>29.715</v>
      </c>
      <c r="I16" s="255">
        <v>394.99399999999997</v>
      </c>
      <c r="J16" s="256">
        <v>0</v>
      </c>
      <c r="K16" s="255"/>
      <c r="L16" s="256">
        <f>SUM(H16:K16)</f>
        <v>424.70899999999995</v>
      </c>
      <c r="M16" s="258">
        <f>IF(ISERROR(F16/L16-1),"         /0",(F16/L16-1))</f>
        <v>-0.20046667247456484</v>
      </c>
      <c r="N16" s="254">
        <v>73.395</v>
      </c>
      <c r="O16" s="255">
        <v>870.212</v>
      </c>
      <c r="P16" s="256"/>
      <c r="Q16" s="255">
        <v>85.182</v>
      </c>
      <c r="R16" s="256">
        <f>SUM(N16:Q16)</f>
        <v>1028.789</v>
      </c>
      <c r="S16" s="257">
        <f>R16/$R$9</f>
        <v>0.004626163396642106</v>
      </c>
      <c r="T16" s="254">
        <v>98.924</v>
      </c>
      <c r="U16" s="255">
        <v>1090.3029999999999</v>
      </c>
      <c r="V16" s="256">
        <v>0</v>
      </c>
      <c r="W16" s="255"/>
      <c r="X16" s="256">
        <f>SUM(T16:W16)</f>
        <v>1189.2269999999999</v>
      </c>
      <c r="Y16" s="259">
        <f>IF(ISERROR(R16/X16-1),"         /0",IF(R16/X16&gt;5,"  *  ",(R16/X16-1)))</f>
        <v>-0.13490948321893115</v>
      </c>
    </row>
    <row r="17" spans="1:25" ht="19.5" customHeight="1">
      <c r="A17" s="253" t="s">
        <v>288</v>
      </c>
      <c r="B17" s="254">
        <v>33.653</v>
      </c>
      <c r="C17" s="255">
        <v>8.285</v>
      </c>
      <c r="D17" s="256">
        <v>0</v>
      </c>
      <c r="E17" s="255">
        <v>206.061</v>
      </c>
      <c r="F17" s="256">
        <f t="shared" si="0"/>
        <v>247.99900000000002</v>
      </c>
      <c r="G17" s="257">
        <f t="shared" si="1"/>
        <v>0.003959157106740408</v>
      </c>
      <c r="H17" s="254">
        <v>54.577</v>
      </c>
      <c r="I17" s="255">
        <v>3.204</v>
      </c>
      <c r="J17" s="256"/>
      <c r="K17" s="255">
        <v>203.239</v>
      </c>
      <c r="L17" s="256">
        <f t="shared" si="2"/>
        <v>261.02</v>
      </c>
      <c r="M17" s="258">
        <f t="shared" si="3"/>
        <v>-0.04988506627844591</v>
      </c>
      <c r="N17" s="254">
        <v>177.96699999999998</v>
      </c>
      <c r="O17" s="255">
        <v>31.201</v>
      </c>
      <c r="P17" s="256"/>
      <c r="Q17" s="255">
        <v>572.767</v>
      </c>
      <c r="R17" s="256">
        <f t="shared" si="4"/>
        <v>781.9350000000001</v>
      </c>
      <c r="S17" s="257">
        <f t="shared" si="5"/>
        <v>0.003516133119185125</v>
      </c>
      <c r="T17" s="254">
        <v>205.98</v>
      </c>
      <c r="U17" s="255">
        <v>13.175</v>
      </c>
      <c r="V17" s="256"/>
      <c r="W17" s="255">
        <v>654.318</v>
      </c>
      <c r="X17" s="256">
        <f t="shared" si="6"/>
        <v>873.473</v>
      </c>
      <c r="Y17" s="259">
        <f t="shared" si="7"/>
        <v>-0.10479774417755316</v>
      </c>
    </row>
    <row r="18" spans="1:25" ht="19.5" customHeight="1">
      <c r="A18" s="253" t="s">
        <v>291</v>
      </c>
      <c r="B18" s="254">
        <v>109.417</v>
      </c>
      <c r="C18" s="255">
        <v>116.382</v>
      </c>
      <c r="D18" s="256">
        <v>0</v>
      </c>
      <c r="E18" s="255">
        <v>0</v>
      </c>
      <c r="F18" s="256">
        <f t="shared" si="0"/>
        <v>225.799</v>
      </c>
      <c r="G18" s="257">
        <f t="shared" si="1"/>
        <v>0.0036047472592424857</v>
      </c>
      <c r="H18" s="254">
        <v>40.303</v>
      </c>
      <c r="I18" s="255">
        <v>64.538</v>
      </c>
      <c r="J18" s="256"/>
      <c r="K18" s="255"/>
      <c r="L18" s="256">
        <f t="shared" si="2"/>
        <v>104.841</v>
      </c>
      <c r="M18" s="258">
        <f t="shared" si="3"/>
        <v>1.153728026249273</v>
      </c>
      <c r="N18" s="254">
        <v>408.0100000000001</v>
      </c>
      <c r="O18" s="255">
        <v>413.179</v>
      </c>
      <c r="P18" s="256"/>
      <c r="Q18" s="255"/>
      <c r="R18" s="256">
        <f t="shared" si="4"/>
        <v>821.1890000000001</v>
      </c>
      <c r="S18" s="257">
        <f t="shared" si="5"/>
        <v>0.0036926468824269457</v>
      </c>
      <c r="T18" s="254">
        <v>125.357</v>
      </c>
      <c r="U18" s="255">
        <v>269.055</v>
      </c>
      <c r="V18" s="256"/>
      <c r="W18" s="255"/>
      <c r="X18" s="256">
        <f t="shared" si="6"/>
        <v>394.41200000000003</v>
      </c>
      <c r="Y18" s="259">
        <f t="shared" si="7"/>
        <v>1.082058862306421</v>
      </c>
    </row>
    <row r="19" spans="1:25" ht="19.5" customHeight="1" thickBot="1">
      <c r="A19" s="253" t="s">
        <v>275</v>
      </c>
      <c r="B19" s="254">
        <v>146.187</v>
      </c>
      <c r="C19" s="255">
        <v>435.12</v>
      </c>
      <c r="D19" s="256">
        <v>0</v>
      </c>
      <c r="E19" s="255">
        <v>34.512</v>
      </c>
      <c r="F19" s="256">
        <f t="shared" si="0"/>
        <v>615.819</v>
      </c>
      <c r="G19" s="257">
        <f t="shared" si="1"/>
        <v>0.009831185489924437</v>
      </c>
      <c r="H19" s="254">
        <v>109.969</v>
      </c>
      <c r="I19" s="255">
        <v>340.681</v>
      </c>
      <c r="J19" s="256">
        <v>388.61400000000003</v>
      </c>
      <c r="K19" s="255">
        <v>154.304</v>
      </c>
      <c r="L19" s="256">
        <f t="shared" si="2"/>
        <v>993.568</v>
      </c>
      <c r="M19" s="258">
        <f t="shared" si="3"/>
        <v>-0.3801944104480016</v>
      </c>
      <c r="N19" s="254">
        <v>610.616</v>
      </c>
      <c r="O19" s="255">
        <v>1538.3839999999998</v>
      </c>
      <c r="P19" s="256">
        <v>52.928</v>
      </c>
      <c r="Q19" s="255">
        <v>269.092</v>
      </c>
      <c r="R19" s="256">
        <f t="shared" si="4"/>
        <v>2471.02</v>
      </c>
      <c r="S19" s="257">
        <f t="shared" si="5"/>
        <v>0.011111454609614388</v>
      </c>
      <c r="T19" s="254">
        <v>403.174</v>
      </c>
      <c r="U19" s="255">
        <v>1344.83</v>
      </c>
      <c r="V19" s="256">
        <v>1199.4750000000001</v>
      </c>
      <c r="W19" s="255">
        <v>555.511</v>
      </c>
      <c r="X19" s="256">
        <f t="shared" si="6"/>
        <v>3502.9900000000002</v>
      </c>
      <c r="Y19" s="259">
        <f t="shared" si="7"/>
        <v>-0.29459690150414364</v>
      </c>
    </row>
    <row r="20" spans="1:25" s="119" customFormat="1" ht="19.5" customHeight="1">
      <c r="A20" s="126" t="s">
        <v>52</v>
      </c>
      <c r="B20" s="123">
        <f>SUM(B21:B33)</f>
        <v>3524.5110000000004</v>
      </c>
      <c r="C20" s="122">
        <f>SUM(C21:C33)</f>
        <v>4312.934999999999</v>
      </c>
      <c r="D20" s="121">
        <f>SUM(D21:D33)</f>
        <v>929.837</v>
      </c>
      <c r="E20" s="122">
        <f>SUM(E21:E33)</f>
        <v>556.2909999999999</v>
      </c>
      <c r="F20" s="121">
        <f aca="true" t="shared" si="8" ref="F20:F64">SUM(B20:E20)</f>
        <v>9323.573999999999</v>
      </c>
      <c r="G20" s="124">
        <f aca="true" t="shared" si="9" ref="G20:G64">F20/$F$9</f>
        <v>0.14884533511151285</v>
      </c>
      <c r="H20" s="123">
        <f>SUM(H21:H33)</f>
        <v>3580.341</v>
      </c>
      <c r="I20" s="122">
        <f>SUM(I21:I33)</f>
        <v>3805.5209999999997</v>
      </c>
      <c r="J20" s="121">
        <f>SUM(J21:J33)</f>
        <v>595.566</v>
      </c>
      <c r="K20" s="122">
        <f>SUM(K21:K33)</f>
        <v>206.075</v>
      </c>
      <c r="L20" s="121">
        <f aca="true" t="shared" si="10" ref="L20:L64">SUM(H20:K20)</f>
        <v>8187.502999999999</v>
      </c>
      <c r="M20" s="125">
        <f t="shared" si="3"/>
        <v>0.13875671251662447</v>
      </c>
      <c r="N20" s="123">
        <f>SUM(N21:N33)</f>
        <v>14447.686999999998</v>
      </c>
      <c r="O20" s="122">
        <f>SUM(O21:O33)</f>
        <v>16084.954000000002</v>
      </c>
      <c r="P20" s="121">
        <f>SUM(P21:P33)</f>
        <v>2738.058</v>
      </c>
      <c r="Q20" s="122">
        <f>SUM(Q21:Q33)</f>
        <v>1513.4450000000002</v>
      </c>
      <c r="R20" s="121">
        <f aca="true" t="shared" si="11" ref="R20:R64">SUM(N20:Q20)</f>
        <v>34784.144</v>
      </c>
      <c r="S20" s="124">
        <f aca="true" t="shared" si="12" ref="S20:S64">R20/$R$9</f>
        <v>0.1564141274414172</v>
      </c>
      <c r="T20" s="123">
        <f>SUM(T21:T33)</f>
        <v>12987.663999999999</v>
      </c>
      <c r="U20" s="122">
        <f>SUM(U21:U33)</f>
        <v>15038.523</v>
      </c>
      <c r="V20" s="121">
        <f>SUM(V21:V33)</f>
        <v>2014.671</v>
      </c>
      <c r="W20" s="122">
        <f>SUM(W21:W33)</f>
        <v>1139.9420000000002</v>
      </c>
      <c r="X20" s="121">
        <f aca="true" t="shared" si="13" ref="X20:X64">SUM(T20:W20)</f>
        <v>31180.799999999996</v>
      </c>
      <c r="Y20" s="120">
        <f aca="true" t="shared" si="14" ref="Y20:Y64">IF(ISERROR(R20/X20-1),"         /0",IF(R20/X20&gt;5,"  *  ",(R20/X20-1)))</f>
        <v>0.11556291050903145</v>
      </c>
    </row>
    <row r="21" spans="1:25" ht="19.5" customHeight="1">
      <c r="A21" s="246" t="s">
        <v>303</v>
      </c>
      <c r="B21" s="247">
        <v>692.9770000000001</v>
      </c>
      <c r="C21" s="248">
        <v>678.952</v>
      </c>
      <c r="D21" s="249">
        <v>237.67</v>
      </c>
      <c r="E21" s="248">
        <v>82.697</v>
      </c>
      <c r="F21" s="249">
        <f t="shared" si="8"/>
        <v>1692.2960000000003</v>
      </c>
      <c r="G21" s="250">
        <f t="shared" si="9"/>
        <v>0.02701650303069111</v>
      </c>
      <c r="H21" s="247">
        <v>809.867</v>
      </c>
      <c r="I21" s="248">
        <v>536.747</v>
      </c>
      <c r="J21" s="249">
        <v>99.614</v>
      </c>
      <c r="K21" s="248">
        <v>0.009</v>
      </c>
      <c r="L21" s="249">
        <f t="shared" si="10"/>
        <v>1446.237</v>
      </c>
      <c r="M21" s="251">
        <f t="shared" si="3"/>
        <v>0.17013739795068172</v>
      </c>
      <c r="N21" s="247">
        <v>2707.229</v>
      </c>
      <c r="O21" s="248">
        <v>3068.544</v>
      </c>
      <c r="P21" s="249">
        <v>772.0679999999999</v>
      </c>
      <c r="Q21" s="248">
        <v>280.146</v>
      </c>
      <c r="R21" s="249">
        <f t="shared" si="11"/>
        <v>6827.986999999999</v>
      </c>
      <c r="S21" s="250">
        <f t="shared" si="12"/>
        <v>0.030703461576813265</v>
      </c>
      <c r="T21" s="267">
        <v>2444.221</v>
      </c>
      <c r="U21" s="248">
        <v>2260.8489999999997</v>
      </c>
      <c r="V21" s="249">
        <v>459.894</v>
      </c>
      <c r="W21" s="248">
        <v>178.08700000000002</v>
      </c>
      <c r="X21" s="249">
        <f t="shared" si="13"/>
        <v>5343.051</v>
      </c>
      <c r="Y21" s="252">
        <f t="shared" si="14"/>
        <v>0.27791911400433933</v>
      </c>
    </row>
    <row r="22" spans="1:25" ht="19.5" customHeight="1">
      <c r="A22" s="253" t="s">
        <v>302</v>
      </c>
      <c r="B22" s="254">
        <v>607.495</v>
      </c>
      <c r="C22" s="255">
        <v>700.9019999999999</v>
      </c>
      <c r="D22" s="256">
        <v>264.05899999999997</v>
      </c>
      <c r="E22" s="255">
        <v>34.312</v>
      </c>
      <c r="F22" s="256">
        <f t="shared" si="8"/>
        <v>1606.7679999999998</v>
      </c>
      <c r="G22" s="257">
        <f t="shared" si="9"/>
        <v>0.0256510991821865</v>
      </c>
      <c r="H22" s="254">
        <v>525.355</v>
      </c>
      <c r="I22" s="255">
        <v>446.233</v>
      </c>
      <c r="J22" s="256">
        <v>328.494</v>
      </c>
      <c r="K22" s="255"/>
      <c r="L22" s="256">
        <f t="shared" si="10"/>
        <v>1300.0819999999999</v>
      </c>
      <c r="M22" s="258">
        <f t="shared" si="3"/>
        <v>0.2358974280083872</v>
      </c>
      <c r="N22" s="254">
        <v>2494.891</v>
      </c>
      <c r="O22" s="255">
        <v>2448.739</v>
      </c>
      <c r="P22" s="256">
        <v>984.8520000000001</v>
      </c>
      <c r="Q22" s="255">
        <v>98.931</v>
      </c>
      <c r="R22" s="256">
        <f t="shared" si="11"/>
        <v>6027.413</v>
      </c>
      <c r="S22" s="257">
        <f t="shared" si="12"/>
        <v>0.027103514323194345</v>
      </c>
      <c r="T22" s="268">
        <v>2091.5169999999994</v>
      </c>
      <c r="U22" s="255">
        <v>1983.8829999999998</v>
      </c>
      <c r="V22" s="256">
        <v>1119.161</v>
      </c>
      <c r="W22" s="255">
        <v>138.07</v>
      </c>
      <c r="X22" s="256">
        <f t="shared" si="13"/>
        <v>5332.630999999999</v>
      </c>
      <c r="Y22" s="259">
        <f t="shared" si="14"/>
        <v>0.13028878240403285</v>
      </c>
    </row>
    <row r="23" spans="1:25" ht="19.5" customHeight="1">
      <c r="A23" s="253" t="s">
        <v>304</v>
      </c>
      <c r="B23" s="254">
        <v>432.927</v>
      </c>
      <c r="C23" s="255">
        <v>852.218</v>
      </c>
      <c r="D23" s="256">
        <v>68.216</v>
      </c>
      <c r="E23" s="255">
        <v>0.15</v>
      </c>
      <c r="F23" s="256">
        <f t="shared" si="8"/>
        <v>1353.511</v>
      </c>
      <c r="G23" s="257">
        <f t="shared" si="9"/>
        <v>0.02160800122057474</v>
      </c>
      <c r="H23" s="254">
        <v>448.409</v>
      </c>
      <c r="I23" s="255">
        <v>993.3530000000001</v>
      </c>
      <c r="J23" s="256">
        <v>24.777</v>
      </c>
      <c r="K23" s="255">
        <v>1.492</v>
      </c>
      <c r="L23" s="256">
        <f t="shared" si="10"/>
        <v>1468.0310000000002</v>
      </c>
      <c r="M23" s="258">
        <f t="shared" si="3"/>
        <v>-0.07800925184822405</v>
      </c>
      <c r="N23" s="254">
        <v>1768.487</v>
      </c>
      <c r="O23" s="255">
        <v>3300.5260000000003</v>
      </c>
      <c r="P23" s="256">
        <v>419.7759999999999</v>
      </c>
      <c r="Q23" s="255">
        <v>0.25</v>
      </c>
      <c r="R23" s="256">
        <f t="shared" si="11"/>
        <v>5489.039000000001</v>
      </c>
      <c r="S23" s="257">
        <f t="shared" si="12"/>
        <v>0.02468260382307839</v>
      </c>
      <c r="T23" s="268">
        <v>1739.0800000000002</v>
      </c>
      <c r="U23" s="255">
        <v>3626.13</v>
      </c>
      <c r="V23" s="256">
        <v>214.015</v>
      </c>
      <c r="W23" s="255">
        <v>51.523</v>
      </c>
      <c r="X23" s="256">
        <f t="shared" si="13"/>
        <v>5630.7480000000005</v>
      </c>
      <c r="Y23" s="259">
        <f t="shared" si="14"/>
        <v>-0.025166993799047632</v>
      </c>
    </row>
    <row r="24" spans="1:25" ht="19.5" customHeight="1">
      <c r="A24" s="253" t="s">
        <v>307</v>
      </c>
      <c r="B24" s="254">
        <v>694.305</v>
      </c>
      <c r="C24" s="255">
        <v>480.979</v>
      </c>
      <c r="D24" s="256">
        <v>0</v>
      </c>
      <c r="E24" s="255">
        <v>0</v>
      </c>
      <c r="F24" s="256">
        <f t="shared" si="8"/>
        <v>1175.2839999999999</v>
      </c>
      <c r="G24" s="257">
        <f t="shared" si="9"/>
        <v>0.018762712757060682</v>
      </c>
      <c r="H24" s="254">
        <v>515.159</v>
      </c>
      <c r="I24" s="255">
        <v>329.004</v>
      </c>
      <c r="J24" s="256"/>
      <c r="K24" s="255">
        <v>7.695</v>
      </c>
      <c r="L24" s="256">
        <f t="shared" si="10"/>
        <v>851.8580000000001</v>
      </c>
      <c r="M24" s="258">
        <f aca="true" t="shared" si="15" ref="M24:M44">IF(ISERROR(F24/L24-1),"         /0",(F24/L24-1))</f>
        <v>0.3796712597639511</v>
      </c>
      <c r="N24" s="254">
        <v>2462.4509999999996</v>
      </c>
      <c r="O24" s="255">
        <v>1712.014</v>
      </c>
      <c r="P24" s="256">
        <v>0</v>
      </c>
      <c r="Q24" s="255">
        <v>0</v>
      </c>
      <c r="R24" s="256">
        <f t="shared" si="11"/>
        <v>4174.464999999999</v>
      </c>
      <c r="S24" s="257">
        <f t="shared" si="12"/>
        <v>0.018771348822317877</v>
      </c>
      <c r="T24" s="268">
        <v>1808.627</v>
      </c>
      <c r="U24" s="255">
        <v>1376.0279999999998</v>
      </c>
      <c r="V24" s="256"/>
      <c r="W24" s="255">
        <v>59.855000000000004</v>
      </c>
      <c r="X24" s="256">
        <f t="shared" si="13"/>
        <v>3244.5099999999998</v>
      </c>
      <c r="Y24" s="259">
        <f t="shared" si="14"/>
        <v>0.2866241743745588</v>
      </c>
    </row>
    <row r="25" spans="1:25" ht="19.5" customHeight="1">
      <c r="A25" s="253" t="s">
        <v>392</v>
      </c>
      <c r="B25" s="254">
        <v>0</v>
      </c>
      <c r="C25" s="255">
        <v>708.2860000000001</v>
      </c>
      <c r="D25" s="256">
        <v>0</v>
      </c>
      <c r="E25" s="255">
        <v>279.76</v>
      </c>
      <c r="F25" s="256">
        <f t="shared" si="8"/>
        <v>988.046</v>
      </c>
      <c r="G25" s="257">
        <f t="shared" si="9"/>
        <v>0.01577356901715907</v>
      </c>
      <c r="H25" s="254"/>
      <c r="I25" s="255">
        <v>468.858</v>
      </c>
      <c r="J25" s="256"/>
      <c r="K25" s="255">
        <v>31.375999999999998</v>
      </c>
      <c r="L25" s="256">
        <f t="shared" si="10"/>
        <v>500.234</v>
      </c>
      <c r="M25" s="258">
        <f t="shared" si="15"/>
        <v>0.9751676215531133</v>
      </c>
      <c r="N25" s="254"/>
      <c r="O25" s="255">
        <v>1656.9640000000002</v>
      </c>
      <c r="P25" s="256">
        <v>76.047</v>
      </c>
      <c r="Q25" s="255">
        <v>729.99</v>
      </c>
      <c r="R25" s="256">
        <f t="shared" si="11"/>
        <v>2463.001</v>
      </c>
      <c r="S25" s="257">
        <f t="shared" si="12"/>
        <v>0.011075395510734373</v>
      </c>
      <c r="T25" s="268">
        <v>42.846</v>
      </c>
      <c r="U25" s="255">
        <v>2168.241</v>
      </c>
      <c r="V25" s="256">
        <v>30.041</v>
      </c>
      <c r="W25" s="255">
        <v>112.17599999999999</v>
      </c>
      <c r="X25" s="256">
        <f t="shared" si="13"/>
        <v>2353.304</v>
      </c>
      <c r="Y25" s="259">
        <f t="shared" si="14"/>
        <v>0.04661403711547685</v>
      </c>
    </row>
    <row r="26" spans="1:25" ht="19.5" customHeight="1">
      <c r="A26" s="253" t="s">
        <v>306</v>
      </c>
      <c r="B26" s="254">
        <v>274.771</v>
      </c>
      <c r="C26" s="255">
        <v>285.158</v>
      </c>
      <c r="D26" s="256">
        <v>0</v>
      </c>
      <c r="E26" s="255">
        <v>9.8</v>
      </c>
      <c r="F26" s="256">
        <f>SUM(B26:E26)</f>
        <v>569.729</v>
      </c>
      <c r="G26" s="257">
        <f>F26/$F$9</f>
        <v>0.009095385946177629</v>
      </c>
      <c r="H26" s="254">
        <v>227.906</v>
      </c>
      <c r="I26" s="255">
        <v>340.55899999999997</v>
      </c>
      <c r="J26" s="256">
        <v>0</v>
      </c>
      <c r="K26" s="255">
        <v>2.652</v>
      </c>
      <c r="L26" s="256">
        <f>SUM(H26:K26)</f>
        <v>571.117</v>
      </c>
      <c r="M26" s="258">
        <f>IF(ISERROR(F26/L26-1),"         /0",(F26/L26-1))</f>
        <v>-0.0024303251347795873</v>
      </c>
      <c r="N26" s="254">
        <v>1547.2719999999997</v>
      </c>
      <c r="O26" s="255">
        <v>1326.488</v>
      </c>
      <c r="P26" s="256">
        <v>0</v>
      </c>
      <c r="Q26" s="255">
        <v>16.373</v>
      </c>
      <c r="R26" s="256">
        <f>SUM(N26:Q26)</f>
        <v>2890.133</v>
      </c>
      <c r="S26" s="257">
        <f>R26/$R$9</f>
        <v>0.012996083255193669</v>
      </c>
      <c r="T26" s="268">
        <v>993.211</v>
      </c>
      <c r="U26" s="255">
        <v>1230.756</v>
      </c>
      <c r="V26" s="256">
        <v>0</v>
      </c>
      <c r="W26" s="255">
        <v>2.652</v>
      </c>
      <c r="X26" s="256">
        <f>SUM(T26:W26)</f>
        <v>2226.619</v>
      </c>
      <c r="Y26" s="259">
        <f>IF(ISERROR(R26/X26-1),"         /0",IF(R26/X26&gt;5,"  *  ",(R26/X26-1)))</f>
        <v>0.2979917085051369</v>
      </c>
    </row>
    <row r="27" spans="1:25" ht="19.5" customHeight="1">
      <c r="A27" s="253" t="s">
        <v>315</v>
      </c>
      <c r="B27" s="254">
        <v>201.91000000000003</v>
      </c>
      <c r="C27" s="255">
        <v>115.506</v>
      </c>
      <c r="D27" s="256">
        <v>0</v>
      </c>
      <c r="E27" s="255">
        <v>0</v>
      </c>
      <c r="F27" s="256">
        <f>SUM(B27:E27)</f>
        <v>317.41600000000005</v>
      </c>
      <c r="G27" s="257">
        <f>F27/$F$9</f>
        <v>0.0050673583852883005</v>
      </c>
      <c r="H27" s="254">
        <v>192.12</v>
      </c>
      <c r="I27" s="255">
        <v>67.431</v>
      </c>
      <c r="J27" s="256">
        <v>36.24</v>
      </c>
      <c r="K27" s="255">
        <v>48.341</v>
      </c>
      <c r="L27" s="256">
        <f>SUM(H27:K27)</f>
        <v>344.132</v>
      </c>
      <c r="M27" s="258">
        <f>IF(ISERROR(F27/L27-1),"         /0",(F27/L27-1))</f>
        <v>-0.07763300129020245</v>
      </c>
      <c r="N27" s="254">
        <v>472.144</v>
      </c>
      <c r="O27" s="255">
        <v>482.879</v>
      </c>
      <c r="P27" s="256">
        <v>0</v>
      </c>
      <c r="Q27" s="255">
        <v>3.495</v>
      </c>
      <c r="R27" s="256">
        <f>SUM(N27:Q27)</f>
        <v>958.518</v>
      </c>
      <c r="S27" s="257">
        <f>R27/$R$9</f>
        <v>0.004310175251312561</v>
      </c>
      <c r="T27" s="268">
        <v>619.631</v>
      </c>
      <c r="U27" s="255">
        <v>426.22599999999994</v>
      </c>
      <c r="V27" s="256">
        <v>36.24</v>
      </c>
      <c r="W27" s="255">
        <v>48.341</v>
      </c>
      <c r="X27" s="256">
        <f>SUM(T27:W27)</f>
        <v>1130.4379999999999</v>
      </c>
      <c r="Y27" s="259">
        <f>IF(ISERROR(R27/X27-1),"         /0",IF(R27/X27&gt;5,"  *  ",(R27/X27-1)))</f>
        <v>-0.1520826440724744</v>
      </c>
    </row>
    <row r="28" spans="1:25" ht="19.5" customHeight="1">
      <c r="A28" s="253" t="s">
        <v>393</v>
      </c>
      <c r="B28" s="254">
        <v>15.176</v>
      </c>
      <c r="C28" s="255">
        <v>262.248</v>
      </c>
      <c r="D28" s="256">
        <v>0</v>
      </c>
      <c r="E28" s="255">
        <v>0</v>
      </c>
      <c r="F28" s="256">
        <f t="shared" si="8"/>
        <v>277.424</v>
      </c>
      <c r="G28" s="257">
        <f t="shared" si="9"/>
        <v>0.004428909798750602</v>
      </c>
      <c r="H28" s="254">
        <v>4.484</v>
      </c>
      <c r="I28" s="255">
        <v>164.028</v>
      </c>
      <c r="J28" s="256"/>
      <c r="K28" s="255"/>
      <c r="L28" s="256">
        <f t="shared" si="10"/>
        <v>168.512</v>
      </c>
      <c r="M28" s="258">
        <f t="shared" si="15"/>
        <v>0.6463159893657424</v>
      </c>
      <c r="N28" s="254">
        <v>24.937</v>
      </c>
      <c r="O28" s="255">
        <v>749.5219999999999</v>
      </c>
      <c r="P28" s="256"/>
      <c r="Q28" s="255">
        <v>0</v>
      </c>
      <c r="R28" s="256">
        <f t="shared" si="11"/>
        <v>774.459</v>
      </c>
      <c r="S28" s="257">
        <f t="shared" si="12"/>
        <v>0.0034825157325749484</v>
      </c>
      <c r="T28" s="268">
        <v>55.367</v>
      </c>
      <c r="U28" s="255">
        <v>630.742</v>
      </c>
      <c r="V28" s="256"/>
      <c r="W28" s="255"/>
      <c r="X28" s="256">
        <f t="shared" si="13"/>
        <v>686.1089999999999</v>
      </c>
      <c r="Y28" s="259">
        <f t="shared" si="14"/>
        <v>0.12876962698346772</v>
      </c>
    </row>
    <row r="29" spans="1:25" ht="19.5" customHeight="1">
      <c r="A29" s="253" t="s">
        <v>308</v>
      </c>
      <c r="B29" s="254">
        <v>2.139</v>
      </c>
      <c r="C29" s="255">
        <v>0.203</v>
      </c>
      <c r="D29" s="256">
        <v>244.452</v>
      </c>
      <c r="E29" s="255">
        <v>11.135</v>
      </c>
      <c r="F29" s="256">
        <f t="shared" si="8"/>
        <v>257.92900000000003</v>
      </c>
      <c r="G29" s="257">
        <f t="shared" si="9"/>
        <v>0.004117683673661775</v>
      </c>
      <c r="H29" s="254">
        <v>108.748</v>
      </c>
      <c r="I29" s="255">
        <v>47.116</v>
      </c>
      <c r="J29" s="256">
        <v>0</v>
      </c>
      <c r="K29" s="255">
        <v>0</v>
      </c>
      <c r="L29" s="256">
        <f t="shared" si="10"/>
        <v>155.864</v>
      </c>
      <c r="M29" s="258">
        <f t="shared" si="15"/>
        <v>0.6548337011753838</v>
      </c>
      <c r="N29" s="254">
        <v>25.232999999999997</v>
      </c>
      <c r="O29" s="255">
        <v>0.29000000000000004</v>
      </c>
      <c r="P29" s="256">
        <v>251.69899999999998</v>
      </c>
      <c r="Q29" s="255">
        <v>11.135</v>
      </c>
      <c r="R29" s="256">
        <f t="shared" si="11"/>
        <v>288.35699999999997</v>
      </c>
      <c r="S29" s="257">
        <f t="shared" si="12"/>
        <v>0.001296657136269466</v>
      </c>
      <c r="T29" s="268">
        <v>668.7109999999999</v>
      </c>
      <c r="U29" s="255">
        <v>364.149</v>
      </c>
      <c r="V29" s="256">
        <v>0.08</v>
      </c>
      <c r="W29" s="255">
        <v>39.169000000000004</v>
      </c>
      <c r="X29" s="256">
        <f t="shared" si="13"/>
        <v>1072.109</v>
      </c>
      <c r="Y29" s="259">
        <f t="shared" si="14"/>
        <v>-0.7310376090490799</v>
      </c>
    </row>
    <row r="30" spans="1:25" ht="19.5" customHeight="1">
      <c r="A30" s="253" t="s">
        <v>305</v>
      </c>
      <c r="B30" s="254">
        <v>28.485</v>
      </c>
      <c r="C30" s="255">
        <v>110.325</v>
      </c>
      <c r="D30" s="256">
        <v>2.269</v>
      </c>
      <c r="E30" s="255">
        <v>9.174</v>
      </c>
      <c r="F30" s="256">
        <f t="shared" si="8"/>
        <v>150.25300000000001</v>
      </c>
      <c r="G30" s="257">
        <f t="shared" si="9"/>
        <v>0.002398700126851586</v>
      </c>
      <c r="H30" s="254">
        <v>39.225</v>
      </c>
      <c r="I30" s="255">
        <v>114.135</v>
      </c>
      <c r="J30" s="256"/>
      <c r="K30" s="255">
        <v>0</v>
      </c>
      <c r="L30" s="256">
        <f t="shared" si="10"/>
        <v>153.36</v>
      </c>
      <c r="M30" s="258">
        <f t="shared" si="15"/>
        <v>-0.020259520083463767</v>
      </c>
      <c r="N30" s="254">
        <v>125.04199999999999</v>
      </c>
      <c r="O30" s="255">
        <v>393.95000000000005</v>
      </c>
      <c r="P30" s="256">
        <v>4.305</v>
      </c>
      <c r="Q30" s="255">
        <v>11.931999999999999</v>
      </c>
      <c r="R30" s="256">
        <f t="shared" si="11"/>
        <v>535.229</v>
      </c>
      <c r="S30" s="257">
        <f t="shared" si="12"/>
        <v>0.0024067683544646747</v>
      </c>
      <c r="T30" s="268">
        <v>152.976</v>
      </c>
      <c r="U30" s="255">
        <v>254.58999999999997</v>
      </c>
      <c r="V30" s="256">
        <v>0</v>
      </c>
      <c r="W30" s="255">
        <v>0</v>
      </c>
      <c r="X30" s="256">
        <f t="shared" si="13"/>
        <v>407.566</v>
      </c>
      <c r="Y30" s="259">
        <f t="shared" si="14"/>
        <v>0.31323270341490717</v>
      </c>
    </row>
    <row r="31" spans="1:25" ht="19.5" customHeight="1">
      <c r="A31" s="253" t="s">
        <v>311</v>
      </c>
      <c r="B31" s="254">
        <v>110.257</v>
      </c>
      <c r="C31" s="255">
        <v>5.143</v>
      </c>
      <c r="D31" s="256">
        <v>0</v>
      </c>
      <c r="E31" s="255">
        <v>6.308</v>
      </c>
      <c r="F31" s="256">
        <f t="shared" si="8"/>
        <v>121.708</v>
      </c>
      <c r="G31" s="257">
        <f t="shared" si="9"/>
        <v>0.0019429961134809473</v>
      </c>
      <c r="H31" s="254">
        <v>125.143</v>
      </c>
      <c r="I31" s="255">
        <v>35.844</v>
      </c>
      <c r="J31" s="256"/>
      <c r="K31" s="255">
        <v>11.591</v>
      </c>
      <c r="L31" s="256">
        <f t="shared" si="10"/>
        <v>172.578</v>
      </c>
      <c r="M31" s="258">
        <f t="shared" si="15"/>
        <v>-0.2947652655610796</v>
      </c>
      <c r="N31" s="254">
        <v>441.276</v>
      </c>
      <c r="O31" s="255">
        <v>42.227</v>
      </c>
      <c r="P31" s="256">
        <v>38.397</v>
      </c>
      <c r="Q31" s="255">
        <v>13.593</v>
      </c>
      <c r="R31" s="256">
        <f t="shared" si="11"/>
        <v>535.4929999999999</v>
      </c>
      <c r="S31" s="257">
        <f t="shared" si="12"/>
        <v>0.0024079554852919995</v>
      </c>
      <c r="T31" s="268">
        <v>586.209</v>
      </c>
      <c r="U31" s="255">
        <v>117.85600000000001</v>
      </c>
      <c r="V31" s="256">
        <v>0</v>
      </c>
      <c r="W31" s="255">
        <v>15.052999999999999</v>
      </c>
      <c r="X31" s="256">
        <f t="shared" si="13"/>
        <v>719.1179999999999</v>
      </c>
      <c r="Y31" s="259">
        <f t="shared" si="14"/>
        <v>-0.25534752293782104</v>
      </c>
    </row>
    <row r="32" spans="1:25" ht="19.5" customHeight="1">
      <c r="A32" s="253" t="s">
        <v>314</v>
      </c>
      <c r="B32" s="254">
        <v>28.817</v>
      </c>
      <c r="C32" s="255">
        <v>11.575</v>
      </c>
      <c r="D32" s="256">
        <v>0</v>
      </c>
      <c r="E32" s="255">
        <v>0</v>
      </c>
      <c r="F32" s="256">
        <f t="shared" si="8"/>
        <v>40.391999999999996</v>
      </c>
      <c r="G32" s="257">
        <f t="shared" si="9"/>
        <v>0.0006448343495556776</v>
      </c>
      <c r="H32" s="254">
        <v>79.038</v>
      </c>
      <c r="I32" s="255">
        <v>74.694</v>
      </c>
      <c r="J32" s="256"/>
      <c r="K32" s="255"/>
      <c r="L32" s="256">
        <f t="shared" si="10"/>
        <v>153.732</v>
      </c>
      <c r="M32" s="258">
        <f t="shared" si="15"/>
        <v>-0.7372570447271876</v>
      </c>
      <c r="N32" s="254">
        <v>383.992</v>
      </c>
      <c r="O32" s="255">
        <v>107.30900000000001</v>
      </c>
      <c r="P32" s="256">
        <v>0</v>
      </c>
      <c r="Q32" s="255">
        <v>0</v>
      </c>
      <c r="R32" s="256">
        <f t="shared" si="11"/>
        <v>491.30100000000004</v>
      </c>
      <c r="S32" s="257">
        <f t="shared" si="12"/>
        <v>0.002209236979529975</v>
      </c>
      <c r="T32" s="268">
        <v>97.591</v>
      </c>
      <c r="U32" s="255">
        <v>91.503</v>
      </c>
      <c r="V32" s="256">
        <v>0</v>
      </c>
      <c r="W32" s="255">
        <v>0</v>
      </c>
      <c r="X32" s="256">
        <f t="shared" si="13"/>
        <v>189.094</v>
      </c>
      <c r="Y32" s="259">
        <f t="shared" si="14"/>
        <v>1.598183971992766</v>
      </c>
    </row>
    <row r="33" spans="1:25" ht="19.5" customHeight="1" thickBot="1">
      <c r="A33" s="253" t="s">
        <v>275</v>
      </c>
      <c r="B33" s="254">
        <v>435.252</v>
      </c>
      <c r="C33" s="255">
        <v>101.44000000000001</v>
      </c>
      <c r="D33" s="256">
        <v>113.17099999999999</v>
      </c>
      <c r="E33" s="255">
        <v>122.955</v>
      </c>
      <c r="F33" s="256">
        <f t="shared" si="8"/>
        <v>772.8180000000001</v>
      </c>
      <c r="G33" s="257">
        <f t="shared" si="9"/>
        <v>0.012337581510074268</v>
      </c>
      <c r="H33" s="254">
        <v>504.887</v>
      </c>
      <c r="I33" s="255">
        <v>187.519</v>
      </c>
      <c r="J33" s="256">
        <v>106.441</v>
      </c>
      <c r="K33" s="255">
        <v>102.91900000000001</v>
      </c>
      <c r="L33" s="256">
        <f t="shared" si="10"/>
        <v>901.766</v>
      </c>
      <c r="M33" s="258">
        <f>IF(ISERROR(F33/L33-1),"         /0",(F33/L33-1))</f>
        <v>-0.14299496765236197</v>
      </c>
      <c r="N33" s="254">
        <v>1994.733</v>
      </c>
      <c r="O33" s="255">
        <v>795.5020000000003</v>
      </c>
      <c r="P33" s="256">
        <v>190.91400000000002</v>
      </c>
      <c r="Q33" s="255">
        <v>347.6</v>
      </c>
      <c r="R33" s="256">
        <f t="shared" si="11"/>
        <v>3328.7490000000003</v>
      </c>
      <c r="S33" s="257">
        <f t="shared" si="12"/>
        <v>0.014968411190641634</v>
      </c>
      <c r="T33" s="268">
        <v>1687.6770000000001</v>
      </c>
      <c r="U33" s="255">
        <v>507.56999999999994</v>
      </c>
      <c r="V33" s="256">
        <v>155.24</v>
      </c>
      <c r="W33" s="255">
        <v>495.0160000000002</v>
      </c>
      <c r="X33" s="256">
        <f t="shared" si="13"/>
        <v>2845.503</v>
      </c>
      <c r="Y33" s="259">
        <f t="shared" si="14"/>
        <v>0.1698279706610748</v>
      </c>
    </row>
    <row r="34" spans="1:25" s="119" customFormat="1" ht="19.5" customHeight="1">
      <c r="A34" s="126" t="s">
        <v>51</v>
      </c>
      <c r="B34" s="123">
        <f>SUM(B35:B44)</f>
        <v>2846.306</v>
      </c>
      <c r="C34" s="122">
        <f>SUM(C35:C44)</f>
        <v>2649.2030000000004</v>
      </c>
      <c r="D34" s="121">
        <f>SUM(D35:D44)</f>
        <v>796.794</v>
      </c>
      <c r="E34" s="122">
        <f>SUM(E35:E44)</f>
        <v>531.803</v>
      </c>
      <c r="F34" s="121">
        <f t="shared" si="8"/>
        <v>6824.106</v>
      </c>
      <c r="G34" s="124">
        <f t="shared" si="9"/>
        <v>0.10894280931394824</v>
      </c>
      <c r="H34" s="123">
        <f>SUM(H35:H44)</f>
        <v>2719.7110000000002</v>
      </c>
      <c r="I34" s="151">
        <f>SUM(I35:I44)</f>
        <v>2600.4359999999997</v>
      </c>
      <c r="J34" s="121">
        <f>SUM(J35:J44)</f>
        <v>627.664</v>
      </c>
      <c r="K34" s="122">
        <f>SUM(K35:K44)</f>
        <v>482.339</v>
      </c>
      <c r="L34" s="121">
        <f t="shared" si="10"/>
        <v>6430.15</v>
      </c>
      <c r="M34" s="125">
        <f t="shared" si="15"/>
        <v>0.06126699999222418</v>
      </c>
      <c r="N34" s="123">
        <f>SUM(N35:N44)</f>
        <v>11532.015000000001</v>
      </c>
      <c r="O34" s="122">
        <f>SUM(O35:O44)</f>
        <v>10638.562</v>
      </c>
      <c r="P34" s="121">
        <f>SUM(P35:P44)</f>
        <v>2437.5290000000005</v>
      </c>
      <c r="Q34" s="122">
        <f>SUM(Q35:Q44)</f>
        <v>2038.5659999999998</v>
      </c>
      <c r="R34" s="121">
        <f t="shared" si="11"/>
        <v>26646.672</v>
      </c>
      <c r="S34" s="124">
        <f t="shared" si="12"/>
        <v>0.11982229460922318</v>
      </c>
      <c r="T34" s="123">
        <f>SUM(T35:T44)</f>
        <v>9969.142999999998</v>
      </c>
      <c r="U34" s="122">
        <f>SUM(U35:U44)</f>
        <v>10231.374</v>
      </c>
      <c r="V34" s="121">
        <f>SUM(V35:V44)</f>
        <v>2406.7799999999997</v>
      </c>
      <c r="W34" s="122">
        <f>SUM(W35:W44)</f>
        <v>1651.453</v>
      </c>
      <c r="X34" s="121">
        <f t="shared" si="13"/>
        <v>24258.75</v>
      </c>
      <c r="Y34" s="120">
        <f t="shared" si="14"/>
        <v>0.09843549234812166</v>
      </c>
    </row>
    <row r="35" spans="1:25" ht="19.5" customHeight="1">
      <c r="A35" s="246" t="s">
        <v>327</v>
      </c>
      <c r="B35" s="247">
        <v>790.653</v>
      </c>
      <c r="C35" s="248">
        <v>394.72299999999996</v>
      </c>
      <c r="D35" s="249">
        <v>787.061</v>
      </c>
      <c r="E35" s="248">
        <v>0</v>
      </c>
      <c r="F35" s="249">
        <f t="shared" si="8"/>
        <v>1972.437</v>
      </c>
      <c r="G35" s="250">
        <f t="shared" si="9"/>
        <v>0.03148878812474134</v>
      </c>
      <c r="H35" s="247">
        <v>801.272</v>
      </c>
      <c r="I35" s="270">
        <v>416.278</v>
      </c>
      <c r="J35" s="249">
        <v>627.664</v>
      </c>
      <c r="K35" s="248"/>
      <c r="L35" s="249">
        <f t="shared" si="10"/>
        <v>1845.2140000000002</v>
      </c>
      <c r="M35" s="251">
        <f t="shared" si="15"/>
        <v>0.0689475583861816</v>
      </c>
      <c r="N35" s="247">
        <v>3394.5480000000002</v>
      </c>
      <c r="O35" s="248">
        <v>1793.599</v>
      </c>
      <c r="P35" s="249">
        <v>2427.7960000000003</v>
      </c>
      <c r="Q35" s="248"/>
      <c r="R35" s="249">
        <f t="shared" si="11"/>
        <v>7615.943</v>
      </c>
      <c r="S35" s="250">
        <f t="shared" si="12"/>
        <v>0.03424666937293524</v>
      </c>
      <c r="T35" s="247">
        <v>2876.279</v>
      </c>
      <c r="U35" s="248">
        <v>1604.7230000000002</v>
      </c>
      <c r="V35" s="249">
        <v>2406.7799999999997</v>
      </c>
      <c r="W35" s="248">
        <v>40.074</v>
      </c>
      <c r="X35" s="249">
        <f t="shared" si="13"/>
        <v>6927.856</v>
      </c>
      <c r="Y35" s="252">
        <f t="shared" si="14"/>
        <v>0.0993217815150893</v>
      </c>
    </row>
    <row r="36" spans="1:25" ht="19.5" customHeight="1">
      <c r="A36" s="253" t="s">
        <v>320</v>
      </c>
      <c r="B36" s="254">
        <v>737.543</v>
      </c>
      <c r="C36" s="255">
        <v>1030.659</v>
      </c>
      <c r="D36" s="256">
        <v>9.733</v>
      </c>
      <c r="E36" s="255">
        <v>0</v>
      </c>
      <c r="F36" s="256">
        <f t="shared" si="8"/>
        <v>1777.9350000000002</v>
      </c>
      <c r="G36" s="257">
        <f t="shared" si="9"/>
        <v>0.028383678928433204</v>
      </c>
      <c r="H36" s="254">
        <v>728.204</v>
      </c>
      <c r="I36" s="273">
        <v>942.943</v>
      </c>
      <c r="J36" s="256"/>
      <c r="K36" s="255"/>
      <c r="L36" s="256">
        <f t="shared" si="10"/>
        <v>1671.147</v>
      </c>
      <c r="M36" s="258">
        <f t="shared" si="15"/>
        <v>0.06390102127460984</v>
      </c>
      <c r="N36" s="254">
        <v>2904.759</v>
      </c>
      <c r="O36" s="255">
        <v>4225.96</v>
      </c>
      <c r="P36" s="256">
        <v>9.733</v>
      </c>
      <c r="Q36" s="255">
        <v>0</v>
      </c>
      <c r="R36" s="256">
        <f t="shared" si="11"/>
        <v>7140.452</v>
      </c>
      <c r="S36" s="257">
        <f t="shared" si="12"/>
        <v>0.03210852534181443</v>
      </c>
      <c r="T36" s="254">
        <v>2515.1029999999996</v>
      </c>
      <c r="U36" s="255">
        <v>3594.739</v>
      </c>
      <c r="V36" s="256">
        <v>0</v>
      </c>
      <c r="W36" s="255">
        <v>0</v>
      </c>
      <c r="X36" s="256">
        <f t="shared" si="13"/>
        <v>6109.842</v>
      </c>
      <c r="Y36" s="259">
        <f t="shared" si="14"/>
        <v>0.16868030302583947</v>
      </c>
    </row>
    <row r="37" spans="1:25" ht="19.5" customHeight="1">
      <c r="A37" s="253" t="s">
        <v>325</v>
      </c>
      <c r="B37" s="254">
        <v>117.66999999999999</v>
      </c>
      <c r="C37" s="255">
        <v>298.048</v>
      </c>
      <c r="D37" s="256">
        <v>0</v>
      </c>
      <c r="E37" s="255">
        <v>531.803</v>
      </c>
      <c r="F37" s="256">
        <f t="shared" si="8"/>
        <v>947.521</v>
      </c>
      <c r="G37" s="257">
        <f t="shared" si="9"/>
        <v>0.015126611401399913</v>
      </c>
      <c r="H37" s="254">
        <v>31.307000000000002</v>
      </c>
      <c r="I37" s="273">
        <v>288.227</v>
      </c>
      <c r="J37" s="256"/>
      <c r="K37" s="255"/>
      <c r="L37" s="256">
        <f t="shared" si="10"/>
        <v>319.534</v>
      </c>
      <c r="M37" s="258">
        <f t="shared" si="15"/>
        <v>1.9653213742512534</v>
      </c>
      <c r="N37" s="254">
        <v>411.578</v>
      </c>
      <c r="O37" s="255">
        <v>926.598</v>
      </c>
      <c r="P37" s="256"/>
      <c r="Q37" s="255">
        <v>2038.466</v>
      </c>
      <c r="R37" s="256">
        <f t="shared" si="11"/>
        <v>3376.642</v>
      </c>
      <c r="S37" s="257">
        <f t="shared" si="12"/>
        <v>0.015183772011524613</v>
      </c>
      <c r="T37" s="254">
        <v>178.61599999999999</v>
      </c>
      <c r="U37" s="255">
        <v>1134.652</v>
      </c>
      <c r="V37" s="256"/>
      <c r="W37" s="255"/>
      <c r="X37" s="256">
        <f t="shared" si="13"/>
        <v>1313.268</v>
      </c>
      <c r="Y37" s="259">
        <f t="shared" si="14"/>
        <v>1.5711751142950257</v>
      </c>
    </row>
    <row r="38" spans="1:25" ht="19.5" customHeight="1">
      <c r="A38" s="253" t="s">
        <v>394</v>
      </c>
      <c r="B38" s="254">
        <v>749.777</v>
      </c>
      <c r="C38" s="255">
        <v>83.381</v>
      </c>
      <c r="D38" s="256">
        <v>0</v>
      </c>
      <c r="E38" s="255">
        <v>0</v>
      </c>
      <c r="F38" s="256">
        <f>SUM(B38:E38)</f>
        <v>833.158</v>
      </c>
      <c r="G38" s="257">
        <f>F38/$F$9</f>
        <v>0.013300873861336635</v>
      </c>
      <c r="H38" s="254">
        <v>811.87</v>
      </c>
      <c r="I38" s="273">
        <v>64.484</v>
      </c>
      <c r="J38" s="256"/>
      <c r="K38" s="255"/>
      <c r="L38" s="256">
        <f>SUM(H38:K38)</f>
        <v>876.354</v>
      </c>
      <c r="M38" s="258">
        <f>IF(ISERROR(F38/L38-1),"         /0",(F38/L38-1))</f>
        <v>-0.04929058348566906</v>
      </c>
      <c r="N38" s="254">
        <v>3316.508</v>
      </c>
      <c r="O38" s="255">
        <v>236.77599999999998</v>
      </c>
      <c r="P38" s="256"/>
      <c r="Q38" s="255"/>
      <c r="R38" s="256">
        <f>SUM(N38:Q38)</f>
        <v>3553.2839999999997</v>
      </c>
      <c r="S38" s="257">
        <f>R38/$R$9</f>
        <v>0.015978079449405123</v>
      </c>
      <c r="T38" s="254">
        <v>2981.959</v>
      </c>
      <c r="U38" s="255">
        <v>322.306</v>
      </c>
      <c r="V38" s="256"/>
      <c r="W38" s="255"/>
      <c r="X38" s="256">
        <f>SUM(T38:W38)</f>
        <v>3304.265</v>
      </c>
      <c r="Y38" s="259">
        <f>IF(ISERROR(R38/X38-1),"         /0",IF(R38/X38&gt;5,"  *  ",(R38/X38-1)))</f>
        <v>0.07536290218853514</v>
      </c>
    </row>
    <row r="39" spans="1:25" ht="19.5" customHeight="1">
      <c r="A39" s="253" t="s">
        <v>324</v>
      </c>
      <c r="B39" s="254">
        <v>135.702</v>
      </c>
      <c r="C39" s="255">
        <v>221.085</v>
      </c>
      <c r="D39" s="256">
        <v>0</v>
      </c>
      <c r="E39" s="255">
        <v>0</v>
      </c>
      <c r="F39" s="256">
        <f t="shared" si="8"/>
        <v>356.78700000000003</v>
      </c>
      <c r="G39" s="257">
        <f t="shared" si="9"/>
        <v>0.005695893074740582</v>
      </c>
      <c r="H39" s="254">
        <v>67.893</v>
      </c>
      <c r="I39" s="273">
        <v>239.96</v>
      </c>
      <c r="J39" s="256"/>
      <c r="K39" s="255"/>
      <c r="L39" s="256">
        <f t="shared" si="10"/>
        <v>307.853</v>
      </c>
      <c r="M39" s="258">
        <f t="shared" si="15"/>
        <v>0.1589524870636312</v>
      </c>
      <c r="N39" s="254">
        <v>555.566</v>
      </c>
      <c r="O39" s="255">
        <v>1010.778</v>
      </c>
      <c r="P39" s="256">
        <v>0</v>
      </c>
      <c r="Q39" s="255">
        <v>0</v>
      </c>
      <c r="R39" s="256">
        <f t="shared" si="11"/>
        <v>1566.344</v>
      </c>
      <c r="S39" s="257">
        <f t="shared" si="12"/>
        <v>0.007043391093168748</v>
      </c>
      <c r="T39" s="254">
        <v>363.99899999999997</v>
      </c>
      <c r="U39" s="255">
        <v>964.384</v>
      </c>
      <c r="V39" s="256"/>
      <c r="W39" s="255"/>
      <c r="X39" s="256">
        <f t="shared" si="13"/>
        <v>1328.383</v>
      </c>
      <c r="Y39" s="259">
        <f t="shared" si="14"/>
        <v>0.17913583657725218</v>
      </c>
    </row>
    <row r="40" spans="1:25" ht="19.5" customHeight="1">
      <c r="A40" s="253" t="s">
        <v>323</v>
      </c>
      <c r="B40" s="254">
        <v>107.258</v>
      </c>
      <c r="C40" s="255">
        <v>230.936</v>
      </c>
      <c r="D40" s="256">
        <v>0</v>
      </c>
      <c r="E40" s="255">
        <v>0</v>
      </c>
      <c r="F40" s="256">
        <f>SUM(B40:E40)</f>
        <v>338.194</v>
      </c>
      <c r="G40" s="257">
        <f>F40/$F$9</f>
        <v>0.005399066845257301</v>
      </c>
      <c r="H40" s="254">
        <v>53.714</v>
      </c>
      <c r="I40" s="273">
        <v>208.865</v>
      </c>
      <c r="J40" s="256"/>
      <c r="K40" s="255"/>
      <c r="L40" s="256">
        <f>SUM(H40:K40)</f>
        <v>262.579</v>
      </c>
      <c r="M40" s="258">
        <f>IF(ISERROR(F40/L40-1),"         /0",(F40/L40-1))</f>
        <v>0.2879704774563083</v>
      </c>
      <c r="N40" s="254">
        <v>281.304</v>
      </c>
      <c r="O40" s="255">
        <v>986.8140000000001</v>
      </c>
      <c r="P40" s="256">
        <v>0</v>
      </c>
      <c r="Q40" s="255">
        <v>0</v>
      </c>
      <c r="R40" s="256">
        <f>SUM(N40:Q40)</f>
        <v>1268.118</v>
      </c>
      <c r="S40" s="257">
        <f>R40/$R$9</f>
        <v>0.0057023559488126275</v>
      </c>
      <c r="T40" s="254">
        <v>133.149</v>
      </c>
      <c r="U40" s="255">
        <v>907.482</v>
      </c>
      <c r="V40" s="256"/>
      <c r="W40" s="255"/>
      <c r="X40" s="256">
        <f>SUM(T40:W40)</f>
        <v>1040.6309999999999</v>
      </c>
      <c r="Y40" s="259">
        <f>IF(ISERROR(R40/X40-1),"         /0",IF(R40/X40&gt;5,"  *  ",(R40/X40-1)))</f>
        <v>0.21860486570167525</v>
      </c>
    </row>
    <row r="41" spans="1:25" ht="19.5" customHeight="1">
      <c r="A41" s="253" t="s">
        <v>326</v>
      </c>
      <c r="B41" s="254">
        <v>51.438</v>
      </c>
      <c r="C41" s="255">
        <v>215.503</v>
      </c>
      <c r="D41" s="256">
        <v>0</v>
      </c>
      <c r="E41" s="255">
        <v>0</v>
      </c>
      <c r="F41" s="256">
        <f>SUM(B41:E41)</f>
        <v>266.941</v>
      </c>
      <c r="G41" s="257">
        <f>F41/$F$9</f>
        <v>0.004261554914456876</v>
      </c>
      <c r="H41" s="254">
        <v>21.211000000000002</v>
      </c>
      <c r="I41" s="273">
        <v>225.982</v>
      </c>
      <c r="J41" s="256"/>
      <c r="K41" s="255"/>
      <c r="L41" s="256">
        <f>SUM(H41:K41)</f>
        <v>247.193</v>
      </c>
      <c r="M41" s="258">
        <f>IF(ISERROR(F41/L41-1),"         /0",(F41/L41-1))</f>
        <v>0.07988899362036928</v>
      </c>
      <c r="N41" s="254">
        <v>82.035</v>
      </c>
      <c r="O41" s="255">
        <v>900.406</v>
      </c>
      <c r="P41" s="256"/>
      <c r="Q41" s="255"/>
      <c r="R41" s="256">
        <f>SUM(N41:Q41)</f>
        <v>982.4409999999999</v>
      </c>
      <c r="S41" s="257">
        <f>R41/$R$9</f>
        <v>0.004417749989123588</v>
      </c>
      <c r="T41" s="254">
        <v>48.896</v>
      </c>
      <c r="U41" s="255">
        <v>888.21</v>
      </c>
      <c r="V41" s="256"/>
      <c r="W41" s="255"/>
      <c r="X41" s="256">
        <f>SUM(T41:W41)</f>
        <v>937.106</v>
      </c>
      <c r="Y41" s="259">
        <f>IF(ISERROR(R41/X41-1),"         /0",IF(R41/X41&gt;5,"  *  ",(R41/X41-1)))</f>
        <v>0.04837766485328232</v>
      </c>
    </row>
    <row r="42" spans="1:25" ht="19.5" customHeight="1">
      <c r="A42" s="253" t="s">
        <v>321</v>
      </c>
      <c r="B42" s="254">
        <v>94.68</v>
      </c>
      <c r="C42" s="255">
        <v>75.171</v>
      </c>
      <c r="D42" s="256">
        <v>0</v>
      </c>
      <c r="E42" s="255">
        <v>0</v>
      </c>
      <c r="F42" s="256">
        <f t="shared" si="8"/>
        <v>169.851</v>
      </c>
      <c r="G42" s="257">
        <f t="shared" si="9"/>
        <v>0.0027115705859175436</v>
      </c>
      <c r="H42" s="254">
        <v>81.43</v>
      </c>
      <c r="I42" s="273">
        <v>83.954</v>
      </c>
      <c r="J42" s="256"/>
      <c r="K42" s="255"/>
      <c r="L42" s="256">
        <f t="shared" si="10"/>
        <v>165.38400000000001</v>
      </c>
      <c r="M42" s="258">
        <f t="shared" si="15"/>
        <v>0.027009867943694532</v>
      </c>
      <c r="N42" s="254">
        <v>235.465</v>
      </c>
      <c r="O42" s="255">
        <v>216.853</v>
      </c>
      <c r="P42" s="256">
        <v>0</v>
      </c>
      <c r="Q42" s="255"/>
      <c r="R42" s="256">
        <f t="shared" si="11"/>
        <v>452.318</v>
      </c>
      <c r="S42" s="257">
        <f t="shared" si="12"/>
        <v>0.0020339418240692348</v>
      </c>
      <c r="T42" s="254">
        <v>151.532</v>
      </c>
      <c r="U42" s="255">
        <v>362.106</v>
      </c>
      <c r="V42" s="256">
        <v>0</v>
      </c>
      <c r="W42" s="255"/>
      <c r="X42" s="256">
        <f t="shared" si="13"/>
        <v>513.638</v>
      </c>
      <c r="Y42" s="259">
        <f t="shared" si="14"/>
        <v>-0.1193836904590393</v>
      </c>
    </row>
    <row r="43" spans="1:25" ht="19.5" customHeight="1">
      <c r="A43" s="253" t="s">
        <v>322</v>
      </c>
      <c r="B43" s="254">
        <v>11.678</v>
      </c>
      <c r="C43" s="255">
        <v>99.357</v>
      </c>
      <c r="D43" s="256">
        <v>0</v>
      </c>
      <c r="E43" s="255">
        <v>0</v>
      </c>
      <c r="F43" s="256">
        <f t="shared" si="8"/>
        <v>111.035</v>
      </c>
      <c r="G43" s="257">
        <f t="shared" si="9"/>
        <v>0.0017726079917536807</v>
      </c>
      <c r="H43" s="254">
        <v>23.914</v>
      </c>
      <c r="I43" s="273">
        <v>128.132</v>
      </c>
      <c r="J43" s="256"/>
      <c r="K43" s="255"/>
      <c r="L43" s="256">
        <f t="shared" si="10"/>
        <v>152.046</v>
      </c>
      <c r="M43" s="258">
        <f t="shared" si="15"/>
        <v>-0.26972758244215567</v>
      </c>
      <c r="N43" s="254">
        <v>60.931000000000004</v>
      </c>
      <c r="O43" s="255">
        <v>315.08299999999997</v>
      </c>
      <c r="P43" s="256">
        <v>0</v>
      </c>
      <c r="Q43" s="255">
        <v>0</v>
      </c>
      <c r="R43" s="256">
        <f t="shared" si="11"/>
        <v>376.01399999999995</v>
      </c>
      <c r="S43" s="257">
        <f t="shared" si="12"/>
        <v>0.0016908250413106912</v>
      </c>
      <c r="T43" s="254">
        <v>82.91999999999999</v>
      </c>
      <c r="U43" s="255">
        <v>429.432</v>
      </c>
      <c r="V43" s="256"/>
      <c r="W43" s="255"/>
      <c r="X43" s="256">
        <f t="shared" si="13"/>
        <v>512.352</v>
      </c>
      <c r="Y43" s="259">
        <f t="shared" si="14"/>
        <v>-0.26610221097995135</v>
      </c>
    </row>
    <row r="44" spans="1:25" ht="19.5" customHeight="1" thickBot="1">
      <c r="A44" s="253" t="s">
        <v>275</v>
      </c>
      <c r="B44" s="254">
        <v>49.907000000000004</v>
      </c>
      <c r="C44" s="255">
        <v>0.34</v>
      </c>
      <c r="D44" s="256">
        <v>0</v>
      </c>
      <c r="E44" s="255">
        <v>0</v>
      </c>
      <c r="F44" s="256">
        <f t="shared" si="8"/>
        <v>50.24700000000001</v>
      </c>
      <c r="G44" s="257">
        <f t="shared" si="9"/>
        <v>0.0008021635859111741</v>
      </c>
      <c r="H44" s="254">
        <v>98.896</v>
      </c>
      <c r="I44" s="273">
        <v>1.6110000000000002</v>
      </c>
      <c r="J44" s="256">
        <v>0</v>
      </c>
      <c r="K44" s="255">
        <v>482.339</v>
      </c>
      <c r="L44" s="256">
        <f t="shared" si="10"/>
        <v>582.846</v>
      </c>
      <c r="M44" s="258">
        <f t="shared" si="15"/>
        <v>-0.913790263637393</v>
      </c>
      <c r="N44" s="254">
        <v>289.321</v>
      </c>
      <c r="O44" s="255">
        <v>25.695</v>
      </c>
      <c r="P44" s="256">
        <v>0</v>
      </c>
      <c r="Q44" s="255">
        <v>0.1</v>
      </c>
      <c r="R44" s="256">
        <f t="shared" si="11"/>
        <v>315.11600000000004</v>
      </c>
      <c r="S44" s="257">
        <f t="shared" si="12"/>
        <v>0.001416984537058886</v>
      </c>
      <c r="T44" s="254">
        <v>636.6900000000003</v>
      </c>
      <c r="U44" s="255">
        <v>23.34</v>
      </c>
      <c r="V44" s="256">
        <v>0</v>
      </c>
      <c r="W44" s="255">
        <v>1611.379</v>
      </c>
      <c r="X44" s="256">
        <f t="shared" si="13"/>
        <v>2271.409</v>
      </c>
      <c r="Y44" s="259">
        <f t="shared" si="14"/>
        <v>-0.8612684901750411</v>
      </c>
    </row>
    <row r="45" spans="1:25" s="119" customFormat="1" ht="19.5" customHeight="1">
      <c r="A45" s="126" t="s">
        <v>50</v>
      </c>
      <c r="B45" s="123">
        <f>SUM(B46:B58)</f>
        <v>3057.315</v>
      </c>
      <c r="C45" s="122">
        <f>SUM(C46:C58)</f>
        <v>1566.3369999999998</v>
      </c>
      <c r="D45" s="121">
        <f>SUM(D46:D58)</f>
        <v>807.762</v>
      </c>
      <c r="E45" s="122">
        <f>SUM(E46:E58)</f>
        <v>521.8989999999999</v>
      </c>
      <c r="F45" s="121">
        <f t="shared" si="8"/>
        <v>5953.313</v>
      </c>
      <c r="G45" s="124">
        <f t="shared" si="9"/>
        <v>0.09504111497465736</v>
      </c>
      <c r="H45" s="123">
        <f>SUM(H46:H58)</f>
        <v>2614.996999999999</v>
      </c>
      <c r="I45" s="122">
        <f>SUM(I46:I58)</f>
        <v>1813.6949999999997</v>
      </c>
      <c r="J45" s="121">
        <f>SUM(J46:J58)</f>
        <v>454.91200000000003</v>
      </c>
      <c r="K45" s="122">
        <f>SUM(K46:K58)</f>
        <v>288.98600000000005</v>
      </c>
      <c r="L45" s="121">
        <f t="shared" si="10"/>
        <v>5172.589999999999</v>
      </c>
      <c r="M45" s="125">
        <f aca="true" t="shared" si="16" ref="M45:M64">IF(ISERROR(F45/L45-1),"         /0",(F45/L45-1))</f>
        <v>0.15093463815999364</v>
      </c>
      <c r="N45" s="123">
        <f>SUM(N46:N58)</f>
        <v>10652.058000000003</v>
      </c>
      <c r="O45" s="122">
        <f>SUM(O46:O58)</f>
        <v>5820.827</v>
      </c>
      <c r="P45" s="121">
        <f>SUM(P46:P58)</f>
        <v>2968.7570000000005</v>
      </c>
      <c r="Q45" s="122">
        <f>SUM(Q46:Q58)</f>
        <v>2009.835</v>
      </c>
      <c r="R45" s="121">
        <f t="shared" si="11"/>
        <v>21451.477000000003</v>
      </c>
      <c r="S45" s="124">
        <f t="shared" si="12"/>
        <v>0.0964610213574504</v>
      </c>
      <c r="T45" s="123">
        <f>SUM(T46:T58)</f>
        <v>9534.802000000001</v>
      </c>
      <c r="U45" s="122">
        <f>SUM(U46:U58)</f>
        <v>6267.891000000001</v>
      </c>
      <c r="V45" s="121">
        <f>SUM(V46:V58)</f>
        <v>1610.961</v>
      </c>
      <c r="W45" s="122">
        <f>SUM(W46:W58)</f>
        <v>974.522</v>
      </c>
      <c r="X45" s="121">
        <f t="shared" si="13"/>
        <v>18388.176000000003</v>
      </c>
      <c r="Y45" s="120">
        <f t="shared" si="14"/>
        <v>0.16659080269842974</v>
      </c>
    </row>
    <row r="46" spans="1:25" s="111" customFormat="1" ht="19.5" customHeight="1">
      <c r="A46" s="246" t="s">
        <v>334</v>
      </c>
      <c r="B46" s="247">
        <v>1512.14</v>
      </c>
      <c r="C46" s="248">
        <v>698.4119999999999</v>
      </c>
      <c r="D46" s="249">
        <v>468.40099999999995</v>
      </c>
      <c r="E46" s="248">
        <v>270.533</v>
      </c>
      <c r="F46" s="249">
        <f t="shared" si="8"/>
        <v>2949.486</v>
      </c>
      <c r="G46" s="250">
        <f t="shared" si="9"/>
        <v>0.04708679655212858</v>
      </c>
      <c r="H46" s="247">
        <v>1544.1529999999998</v>
      </c>
      <c r="I46" s="248">
        <v>1063.859</v>
      </c>
      <c r="J46" s="249">
        <v>43.031</v>
      </c>
      <c r="K46" s="248">
        <v>36.571</v>
      </c>
      <c r="L46" s="249">
        <f t="shared" si="10"/>
        <v>2687.6139999999996</v>
      </c>
      <c r="M46" s="251">
        <f t="shared" si="16"/>
        <v>0.09743661106096346</v>
      </c>
      <c r="N46" s="247">
        <v>5588.915000000001</v>
      </c>
      <c r="O46" s="248">
        <v>2832.562</v>
      </c>
      <c r="P46" s="249">
        <v>1877.7489999999998</v>
      </c>
      <c r="Q46" s="248">
        <v>944.959</v>
      </c>
      <c r="R46" s="249">
        <f t="shared" si="11"/>
        <v>11244.185000000001</v>
      </c>
      <c r="S46" s="250">
        <f t="shared" si="12"/>
        <v>0.050561813036562625</v>
      </c>
      <c r="T46" s="267">
        <v>5601.906000000001</v>
      </c>
      <c r="U46" s="248">
        <v>3593.2000000000003</v>
      </c>
      <c r="V46" s="249">
        <v>330.766</v>
      </c>
      <c r="W46" s="248">
        <v>217.909</v>
      </c>
      <c r="X46" s="249">
        <f t="shared" si="13"/>
        <v>9743.781</v>
      </c>
      <c r="Y46" s="252">
        <f t="shared" si="14"/>
        <v>0.15398580899960712</v>
      </c>
    </row>
    <row r="47" spans="1:25" s="111" customFormat="1" ht="19.5" customHeight="1">
      <c r="A47" s="253" t="s">
        <v>335</v>
      </c>
      <c r="B47" s="254">
        <v>783.1379999999999</v>
      </c>
      <c r="C47" s="255">
        <v>383.89899999999994</v>
      </c>
      <c r="D47" s="256">
        <v>339.141</v>
      </c>
      <c r="E47" s="255">
        <v>251.219</v>
      </c>
      <c r="F47" s="256">
        <f t="shared" si="8"/>
        <v>1757.397</v>
      </c>
      <c r="G47" s="257">
        <f t="shared" si="9"/>
        <v>0.02805580192627499</v>
      </c>
      <c r="H47" s="254">
        <v>344.149</v>
      </c>
      <c r="I47" s="255">
        <v>437.74300000000005</v>
      </c>
      <c r="J47" s="256">
        <v>326.021</v>
      </c>
      <c r="K47" s="255">
        <v>246.019</v>
      </c>
      <c r="L47" s="256">
        <f t="shared" si="10"/>
        <v>1353.932</v>
      </c>
      <c r="M47" s="258">
        <f t="shared" si="16"/>
        <v>0.29799502486092355</v>
      </c>
      <c r="N47" s="254">
        <v>2496.002</v>
      </c>
      <c r="O47" s="255">
        <v>1818.251</v>
      </c>
      <c r="P47" s="256">
        <v>955.376</v>
      </c>
      <c r="Q47" s="255">
        <v>1020.9680000000001</v>
      </c>
      <c r="R47" s="256">
        <f t="shared" si="11"/>
        <v>6290.597</v>
      </c>
      <c r="S47" s="257">
        <f t="shared" si="12"/>
        <v>0.028286975837053703</v>
      </c>
      <c r="T47" s="268">
        <v>1680.045</v>
      </c>
      <c r="U47" s="255">
        <v>1553.694</v>
      </c>
      <c r="V47" s="256">
        <v>1150.725</v>
      </c>
      <c r="W47" s="255">
        <v>716.48</v>
      </c>
      <c r="X47" s="256">
        <f t="shared" si="13"/>
        <v>5100.9439999999995</v>
      </c>
      <c r="Y47" s="259">
        <f t="shared" si="14"/>
        <v>0.2332221251595783</v>
      </c>
    </row>
    <row r="48" spans="1:25" s="111" customFormat="1" ht="19.5" customHeight="1">
      <c r="A48" s="253" t="s">
        <v>336</v>
      </c>
      <c r="B48" s="254">
        <v>139.902</v>
      </c>
      <c r="C48" s="255">
        <v>166.279</v>
      </c>
      <c r="D48" s="256">
        <v>0</v>
      </c>
      <c r="E48" s="255">
        <v>0</v>
      </c>
      <c r="F48" s="256">
        <f>SUM(B48:E48)</f>
        <v>306.181</v>
      </c>
      <c r="G48" s="257">
        <f>F48/$F$9</f>
        <v>0.00488799826652077</v>
      </c>
      <c r="H48" s="254">
        <v>131.395</v>
      </c>
      <c r="I48" s="255">
        <v>133.87</v>
      </c>
      <c r="J48" s="256"/>
      <c r="K48" s="255"/>
      <c r="L48" s="256">
        <f>SUM(H48:K48)</f>
        <v>265.265</v>
      </c>
      <c r="M48" s="258">
        <f>IF(ISERROR(F48/L48-1),"         /0",(F48/L48-1))</f>
        <v>0.15424575424575426</v>
      </c>
      <c r="N48" s="254">
        <v>507.78900000000004</v>
      </c>
      <c r="O48" s="255">
        <v>344.483</v>
      </c>
      <c r="P48" s="256">
        <v>0.576</v>
      </c>
      <c r="Q48" s="255">
        <v>0</v>
      </c>
      <c r="R48" s="256">
        <f>SUM(N48:Q48)</f>
        <v>852.8480000000001</v>
      </c>
      <c r="S48" s="257">
        <f>R48/$R$9</f>
        <v>0.0038350081508447577</v>
      </c>
      <c r="T48" s="268">
        <v>401.00699999999995</v>
      </c>
      <c r="U48" s="255">
        <v>347.745</v>
      </c>
      <c r="V48" s="256">
        <v>0</v>
      </c>
      <c r="W48" s="255">
        <v>0</v>
      </c>
      <c r="X48" s="256">
        <f>SUM(T48:W48)</f>
        <v>748.752</v>
      </c>
      <c r="Y48" s="259">
        <f>IF(ISERROR(R48/X48-1),"         /0",IF(R48/X48&gt;5,"  *  ",(R48/X48-1)))</f>
        <v>0.13902600594055192</v>
      </c>
    </row>
    <row r="49" spans="1:25" s="111" customFormat="1" ht="19.5" customHeight="1">
      <c r="A49" s="253" t="s">
        <v>341</v>
      </c>
      <c r="B49" s="254">
        <v>105.497</v>
      </c>
      <c r="C49" s="255">
        <v>129.942</v>
      </c>
      <c r="D49" s="256">
        <v>0</v>
      </c>
      <c r="E49" s="255">
        <v>0</v>
      </c>
      <c r="F49" s="256">
        <f aca="true" t="shared" si="17" ref="F49:F54">SUM(B49:E49)</f>
        <v>235.43900000000002</v>
      </c>
      <c r="G49" s="257">
        <f aca="true" t="shared" si="18" ref="G49:G54">F49/$F$9</f>
        <v>0.0037586441479758176</v>
      </c>
      <c r="H49" s="254">
        <v>4.965</v>
      </c>
      <c r="I49" s="255">
        <v>0</v>
      </c>
      <c r="J49" s="256">
        <v>0</v>
      </c>
      <c r="K49" s="255"/>
      <c r="L49" s="256">
        <f aca="true" t="shared" si="19" ref="L49:L54">SUM(H49:K49)</f>
        <v>4.965</v>
      </c>
      <c r="M49" s="258">
        <f aca="true" t="shared" si="20" ref="M49:M54">IF(ISERROR(F49/L49-1),"         /0",(F49/L49-1))</f>
        <v>46.419738167170195</v>
      </c>
      <c r="N49" s="254">
        <v>143.386</v>
      </c>
      <c r="O49" s="255">
        <v>150.73000000000002</v>
      </c>
      <c r="P49" s="256">
        <v>0.03</v>
      </c>
      <c r="Q49" s="255">
        <v>0.03</v>
      </c>
      <c r="R49" s="256">
        <f aca="true" t="shared" si="21" ref="R49:R54">SUM(N49:Q49)</f>
        <v>294.17599999999993</v>
      </c>
      <c r="S49" s="257">
        <f aca="true" t="shared" si="22" ref="S49:S54">R49/$R$9</f>
        <v>0.0013228234782551019</v>
      </c>
      <c r="T49" s="268">
        <v>26.691</v>
      </c>
      <c r="U49" s="255">
        <v>5.466</v>
      </c>
      <c r="V49" s="256">
        <v>0</v>
      </c>
      <c r="W49" s="255"/>
      <c r="X49" s="256">
        <f aca="true" t="shared" si="23" ref="X49:X54">SUM(T49:W49)</f>
        <v>32.157</v>
      </c>
      <c r="Y49" s="259" t="str">
        <f aca="true" t="shared" si="24" ref="Y49:Y54">IF(ISERROR(R49/X49-1),"         /0",IF(R49/X49&gt;5,"  *  ",(R49/X49-1)))</f>
        <v>  *  </v>
      </c>
    </row>
    <row r="50" spans="1:25" s="111" customFormat="1" ht="19.5" customHeight="1">
      <c r="A50" s="253" t="s">
        <v>338</v>
      </c>
      <c r="B50" s="254">
        <v>100.863</v>
      </c>
      <c r="C50" s="255">
        <v>25.725</v>
      </c>
      <c r="D50" s="256">
        <v>0</v>
      </c>
      <c r="E50" s="255">
        <v>0</v>
      </c>
      <c r="F50" s="256">
        <f t="shared" si="17"/>
        <v>126.588</v>
      </c>
      <c r="G50" s="257">
        <f t="shared" si="18"/>
        <v>0.0020209024223003104</v>
      </c>
      <c r="H50" s="254">
        <v>69.318</v>
      </c>
      <c r="I50" s="255">
        <v>18.268</v>
      </c>
      <c r="J50" s="256"/>
      <c r="K50" s="255"/>
      <c r="L50" s="256">
        <f t="shared" si="19"/>
        <v>87.586</v>
      </c>
      <c r="M50" s="258">
        <f t="shared" si="20"/>
        <v>0.44529947708537887</v>
      </c>
      <c r="N50" s="254">
        <v>428.13300000000004</v>
      </c>
      <c r="O50" s="255">
        <v>79.061</v>
      </c>
      <c r="P50" s="256">
        <v>65.04</v>
      </c>
      <c r="Q50" s="255">
        <v>6.826</v>
      </c>
      <c r="R50" s="256">
        <f t="shared" si="21"/>
        <v>579.0600000000001</v>
      </c>
      <c r="S50" s="257">
        <f t="shared" si="22"/>
        <v>0.0026038635487544855</v>
      </c>
      <c r="T50" s="268">
        <v>225.469</v>
      </c>
      <c r="U50" s="255">
        <v>58.44</v>
      </c>
      <c r="V50" s="256">
        <v>0</v>
      </c>
      <c r="W50" s="255">
        <v>0</v>
      </c>
      <c r="X50" s="256">
        <f t="shared" si="23"/>
        <v>283.909</v>
      </c>
      <c r="Y50" s="259">
        <f t="shared" si="24"/>
        <v>1.0395971948758231</v>
      </c>
    </row>
    <row r="51" spans="1:25" s="111" customFormat="1" ht="19.5" customHeight="1">
      <c r="A51" s="253" t="s">
        <v>339</v>
      </c>
      <c r="B51" s="254">
        <v>78.02</v>
      </c>
      <c r="C51" s="255">
        <v>19.751</v>
      </c>
      <c r="D51" s="256">
        <v>0</v>
      </c>
      <c r="E51" s="255">
        <v>0</v>
      </c>
      <c r="F51" s="256">
        <f t="shared" si="17"/>
        <v>97.771</v>
      </c>
      <c r="G51" s="257">
        <f t="shared" si="18"/>
        <v>0.0015608560900774453</v>
      </c>
      <c r="H51" s="254">
        <v>79.419</v>
      </c>
      <c r="I51" s="255">
        <v>14.821</v>
      </c>
      <c r="J51" s="256"/>
      <c r="K51" s="255"/>
      <c r="L51" s="256">
        <f t="shared" si="19"/>
        <v>94.24</v>
      </c>
      <c r="M51" s="258">
        <f t="shared" si="20"/>
        <v>0.03746816638370132</v>
      </c>
      <c r="N51" s="254">
        <v>279.271</v>
      </c>
      <c r="O51" s="255">
        <v>64.33</v>
      </c>
      <c r="P51" s="256">
        <v>0</v>
      </c>
      <c r="Q51" s="255">
        <v>0</v>
      </c>
      <c r="R51" s="256">
        <f t="shared" si="21"/>
        <v>343.601</v>
      </c>
      <c r="S51" s="257">
        <f t="shared" si="22"/>
        <v>0.0015450732553027144</v>
      </c>
      <c r="T51" s="268">
        <v>282.885</v>
      </c>
      <c r="U51" s="255">
        <v>77.863</v>
      </c>
      <c r="V51" s="256">
        <v>0</v>
      </c>
      <c r="W51" s="255">
        <v>0</v>
      </c>
      <c r="X51" s="256">
        <f t="shared" si="23"/>
        <v>360.748</v>
      </c>
      <c r="Y51" s="259">
        <f t="shared" si="24"/>
        <v>-0.047531795048066816</v>
      </c>
    </row>
    <row r="52" spans="1:25" s="111" customFormat="1" ht="19.5" customHeight="1">
      <c r="A52" s="253" t="s">
        <v>342</v>
      </c>
      <c r="B52" s="254">
        <v>46.414</v>
      </c>
      <c r="C52" s="255">
        <v>43.781</v>
      </c>
      <c r="D52" s="256">
        <v>0</v>
      </c>
      <c r="E52" s="255">
        <v>0</v>
      </c>
      <c r="F52" s="256">
        <f t="shared" si="17"/>
        <v>90.195</v>
      </c>
      <c r="G52" s="257">
        <f t="shared" si="18"/>
        <v>0.001439909738516893</v>
      </c>
      <c r="H52" s="254">
        <v>25.447</v>
      </c>
      <c r="I52" s="255">
        <v>15.299</v>
      </c>
      <c r="J52" s="256"/>
      <c r="K52" s="255"/>
      <c r="L52" s="256">
        <f t="shared" si="19"/>
        <v>40.745999999999995</v>
      </c>
      <c r="M52" s="258">
        <f t="shared" si="20"/>
        <v>1.2135915181858343</v>
      </c>
      <c r="N52" s="254">
        <v>132.525</v>
      </c>
      <c r="O52" s="255">
        <v>210.377</v>
      </c>
      <c r="P52" s="256">
        <v>0.938</v>
      </c>
      <c r="Q52" s="255">
        <v>0</v>
      </c>
      <c r="R52" s="256">
        <f t="shared" si="21"/>
        <v>343.84000000000003</v>
      </c>
      <c r="S52" s="257">
        <f t="shared" si="22"/>
        <v>0.0015461479684380588</v>
      </c>
      <c r="T52" s="268">
        <v>131.813</v>
      </c>
      <c r="U52" s="255">
        <v>46.589999999999996</v>
      </c>
      <c r="V52" s="256"/>
      <c r="W52" s="255"/>
      <c r="X52" s="256">
        <f t="shared" si="23"/>
        <v>178.403</v>
      </c>
      <c r="Y52" s="259">
        <f t="shared" si="24"/>
        <v>0.9273218499688909</v>
      </c>
    </row>
    <row r="53" spans="1:25" s="111" customFormat="1" ht="19.5" customHeight="1">
      <c r="A53" s="253" t="s">
        <v>346</v>
      </c>
      <c r="B53" s="254">
        <v>57.973</v>
      </c>
      <c r="C53" s="255">
        <v>28.583</v>
      </c>
      <c r="D53" s="256">
        <v>0</v>
      </c>
      <c r="E53" s="255">
        <v>0</v>
      </c>
      <c r="F53" s="256">
        <f t="shared" si="17"/>
        <v>86.556</v>
      </c>
      <c r="G53" s="257">
        <f t="shared" si="18"/>
        <v>0.001381815259460815</v>
      </c>
      <c r="H53" s="254">
        <v>84.511</v>
      </c>
      <c r="I53" s="255">
        <v>35.469</v>
      </c>
      <c r="J53" s="256"/>
      <c r="K53" s="255"/>
      <c r="L53" s="256">
        <f t="shared" si="19"/>
        <v>119.97999999999999</v>
      </c>
      <c r="M53" s="258">
        <f t="shared" si="20"/>
        <v>-0.27857976329388223</v>
      </c>
      <c r="N53" s="254">
        <v>348.393</v>
      </c>
      <c r="O53" s="255">
        <v>110.02799999999999</v>
      </c>
      <c r="P53" s="256">
        <v>0</v>
      </c>
      <c r="Q53" s="255">
        <v>0</v>
      </c>
      <c r="R53" s="256">
        <f t="shared" si="21"/>
        <v>458.42099999999994</v>
      </c>
      <c r="S53" s="257">
        <f t="shared" si="22"/>
        <v>0.0020613852310357814</v>
      </c>
      <c r="T53" s="268">
        <v>306.298</v>
      </c>
      <c r="U53" s="255">
        <v>106.96199999999999</v>
      </c>
      <c r="V53" s="256"/>
      <c r="W53" s="255">
        <v>0</v>
      </c>
      <c r="X53" s="256">
        <f t="shared" si="23"/>
        <v>413.26</v>
      </c>
      <c r="Y53" s="259">
        <f t="shared" si="24"/>
        <v>0.10927987223539648</v>
      </c>
    </row>
    <row r="54" spans="1:25" s="111" customFormat="1" ht="19.5" customHeight="1">
      <c r="A54" s="253" t="s">
        <v>347</v>
      </c>
      <c r="B54" s="254">
        <v>32.82</v>
      </c>
      <c r="C54" s="255">
        <v>31.128</v>
      </c>
      <c r="D54" s="256">
        <v>0</v>
      </c>
      <c r="E54" s="255">
        <v>0.127</v>
      </c>
      <c r="F54" s="256">
        <f t="shared" si="17"/>
        <v>64.075</v>
      </c>
      <c r="G54" s="257">
        <f t="shared" si="18"/>
        <v>0.0010229194134427622</v>
      </c>
      <c r="H54" s="254">
        <v>17.08</v>
      </c>
      <c r="I54" s="255">
        <v>42.461</v>
      </c>
      <c r="J54" s="256"/>
      <c r="K54" s="255"/>
      <c r="L54" s="256">
        <f t="shared" si="19"/>
        <v>59.541</v>
      </c>
      <c r="M54" s="258">
        <f t="shared" si="20"/>
        <v>0.0761492081086983</v>
      </c>
      <c r="N54" s="254">
        <v>113.832</v>
      </c>
      <c r="O54" s="255">
        <v>69.652</v>
      </c>
      <c r="P54" s="256">
        <v>64.199</v>
      </c>
      <c r="Q54" s="255">
        <v>0.127</v>
      </c>
      <c r="R54" s="256">
        <f t="shared" si="21"/>
        <v>247.81</v>
      </c>
      <c r="S54" s="257">
        <f t="shared" si="22"/>
        <v>0.0011143291299983576</v>
      </c>
      <c r="T54" s="268">
        <v>103.645</v>
      </c>
      <c r="U54" s="255">
        <v>112.721</v>
      </c>
      <c r="V54" s="256"/>
      <c r="W54" s="255"/>
      <c r="X54" s="256">
        <f t="shared" si="23"/>
        <v>216.36599999999999</v>
      </c>
      <c r="Y54" s="259">
        <f t="shared" si="24"/>
        <v>0.14532782414982037</v>
      </c>
    </row>
    <row r="55" spans="1:25" s="111" customFormat="1" ht="19.5" customHeight="1">
      <c r="A55" s="253" t="s">
        <v>348</v>
      </c>
      <c r="B55" s="254">
        <v>31.432</v>
      </c>
      <c r="C55" s="255">
        <v>10.759</v>
      </c>
      <c r="D55" s="256">
        <v>0</v>
      </c>
      <c r="E55" s="255">
        <v>0</v>
      </c>
      <c r="F55" s="256">
        <f>SUM(B55:E55)</f>
        <v>42.191</v>
      </c>
      <c r="G55" s="257">
        <f>F55/$F$9</f>
        <v>0.0006735543187290454</v>
      </c>
      <c r="H55" s="254">
        <v>28.557</v>
      </c>
      <c r="I55" s="255">
        <v>7.884</v>
      </c>
      <c r="J55" s="256">
        <v>61.25</v>
      </c>
      <c r="K55" s="255"/>
      <c r="L55" s="256">
        <f>SUM(H55:K55)</f>
        <v>97.691</v>
      </c>
      <c r="M55" s="258">
        <f t="shared" si="16"/>
        <v>-0.5681178409474772</v>
      </c>
      <c r="N55" s="254">
        <v>142.06799999999998</v>
      </c>
      <c r="O55" s="255">
        <v>41.729</v>
      </c>
      <c r="P55" s="256">
        <v>0</v>
      </c>
      <c r="Q55" s="255">
        <v>0</v>
      </c>
      <c r="R55" s="256">
        <f>SUM(N55:Q55)</f>
        <v>183.79699999999997</v>
      </c>
      <c r="S55" s="257">
        <f>R55/$R$9</f>
        <v>0.0008264813813256451</v>
      </c>
      <c r="T55" s="268">
        <v>137.176</v>
      </c>
      <c r="U55" s="255">
        <v>29.786</v>
      </c>
      <c r="V55" s="256">
        <v>61.27</v>
      </c>
      <c r="W55" s="255"/>
      <c r="X55" s="256">
        <f>SUM(T55:W55)</f>
        <v>228.232</v>
      </c>
      <c r="Y55" s="259">
        <f>IF(ISERROR(R55/X55-1),"         /0",IF(R55/X55&gt;5,"  *  ",(R55/X55-1)))</f>
        <v>-0.19469224298082666</v>
      </c>
    </row>
    <row r="56" spans="1:25" s="111" customFormat="1" ht="19.5" customHeight="1">
      <c r="A56" s="253" t="s">
        <v>343</v>
      </c>
      <c r="B56" s="254">
        <v>33.782</v>
      </c>
      <c r="C56" s="255">
        <v>3.451</v>
      </c>
      <c r="D56" s="256">
        <v>0</v>
      </c>
      <c r="E56" s="255">
        <v>0</v>
      </c>
      <c r="F56" s="256">
        <f>SUM(B56:E56)</f>
        <v>37.233</v>
      </c>
      <c r="G56" s="257">
        <f>F56/$F$9</f>
        <v>0.0005944027861211761</v>
      </c>
      <c r="H56" s="254">
        <v>12.763</v>
      </c>
      <c r="I56" s="255">
        <v>0.402</v>
      </c>
      <c r="J56" s="256"/>
      <c r="K56" s="255">
        <v>6.046</v>
      </c>
      <c r="L56" s="256">
        <f>SUM(H56:K56)</f>
        <v>19.211</v>
      </c>
      <c r="M56" s="258">
        <f>IF(ISERROR(F56/L56-1),"         /0",(F56/L56-1))</f>
        <v>0.9381083754099213</v>
      </c>
      <c r="N56" s="254">
        <v>125.742</v>
      </c>
      <c r="O56" s="255">
        <v>8.437</v>
      </c>
      <c r="P56" s="256">
        <v>0</v>
      </c>
      <c r="Q56" s="255">
        <v>0</v>
      </c>
      <c r="R56" s="256">
        <f>SUM(N56:Q56)</f>
        <v>134.179</v>
      </c>
      <c r="S56" s="257">
        <f>R56/$R$9</f>
        <v>0.0006033637396959349</v>
      </c>
      <c r="T56" s="268">
        <v>56.937999999999995</v>
      </c>
      <c r="U56" s="255">
        <v>4.831</v>
      </c>
      <c r="V56" s="256">
        <v>43.39</v>
      </c>
      <c r="W56" s="255">
        <v>6.046</v>
      </c>
      <c r="X56" s="256">
        <f>SUM(T56:W56)</f>
        <v>111.205</v>
      </c>
      <c r="Y56" s="259">
        <f>IF(ISERROR(R56/X56-1),"         /0",IF(R56/X56&gt;5,"  *  ",(R56/X56-1)))</f>
        <v>0.206591430241446</v>
      </c>
    </row>
    <row r="57" spans="1:25" s="111" customFormat="1" ht="19.5" customHeight="1">
      <c r="A57" s="253" t="s">
        <v>337</v>
      </c>
      <c r="B57" s="254">
        <v>27.984</v>
      </c>
      <c r="C57" s="255">
        <v>4.166</v>
      </c>
      <c r="D57" s="256">
        <v>0</v>
      </c>
      <c r="E57" s="255">
        <v>0</v>
      </c>
      <c r="F57" s="256">
        <f t="shared" si="8"/>
        <v>32.150000000000006</v>
      </c>
      <c r="G57" s="257">
        <f t="shared" si="9"/>
        <v>0.0005132557025701882</v>
      </c>
      <c r="H57" s="254">
        <v>2.6420000000000003</v>
      </c>
      <c r="I57" s="255">
        <v>0</v>
      </c>
      <c r="J57" s="256">
        <v>0</v>
      </c>
      <c r="K57" s="255">
        <v>0</v>
      </c>
      <c r="L57" s="256">
        <f t="shared" si="10"/>
        <v>2.6420000000000003</v>
      </c>
      <c r="M57" s="258">
        <f t="shared" si="16"/>
        <v>11.168811506434519</v>
      </c>
      <c r="N57" s="254">
        <v>95.53699999999999</v>
      </c>
      <c r="O57" s="255">
        <v>8.725999999999999</v>
      </c>
      <c r="P57" s="256">
        <v>2.522</v>
      </c>
      <c r="Q57" s="255">
        <v>0</v>
      </c>
      <c r="R57" s="256">
        <f t="shared" si="11"/>
        <v>106.785</v>
      </c>
      <c r="S57" s="257">
        <f t="shared" si="12"/>
        <v>0.0004801809295301829</v>
      </c>
      <c r="T57" s="268">
        <v>13.607000000000001</v>
      </c>
      <c r="U57" s="255">
        <v>2.841</v>
      </c>
      <c r="V57" s="256">
        <v>0</v>
      </c>
      <c r="W57" s="255">
        <v>0</v>
      </c>
      <c r="X57" s="256">
        <f t="shared" si="13"/>
        <v>16.448</v>
      </c>
      <c r="Y57" s="259" t="str">
        <f t="shared" si="14"/>
        <v>  *  </v>
      </c>
    </row>
    <row r="58" spans="1:25" s="111" customFormat="1" ht="19.5" customHeight="1" thickBot="1">
      <c r="A58" s="253" t="s">
        <v>275</v>
      </c>
      <c r="B58" s="254">
        <v>107.35000000000001</v>
      </c>
      <c r="C58" s="255">
        <v>20.461000000000002</v>
      </c>
      <c r="D58" s="256">
        <v>0.22</v>
      </c>
      <c r="E58" s="255">
        <v>0.02</v>
      </c>
      <c r="F58" s="256">
        <f t="shared" si="8"/>
        <v>128.05100000000002</v>
      </c>
      <c r="G58" s="257">
        <f t="shared" si="9"/>
        <v>0.0020442583505385745</v>
      </c>
      <c r="H58" s="254">
        <v>270.598</v>
      </c>
      <c r="I58" s="255">
        <v>43.619</v>
      </c>
      <c r="J58" s="256">
        <v>24.61</v>
      </c>
      <c r="K58" s="255">
        <v>0.35</v>
      </c>
      <c r="L58" s="256">
        <f t="shared" si="10"/>
        <v>339.177</v>
      </c>
      <c r="M58" s="258">
        <f t="shared" si="16"/>
        <v>-0.6224655563319447</v>
      </c>
      <c r="N58" s="254">
        <v>250.46500000000003</v>
      </c>
      <c r="O58" s="255">
        <v>82.46099999999998</v>
      </c>
      <c r="P58" s="256">
        <v>2.3270000000000004</v>
      </c>
      <c r="Q58" s="255">
        <v>36.925</v>
      </c>
      <c r="R58" s="256">
        <f t="shared" si="11"/>
        <v>372.17800000000005</v>
      </c>
      <c r="S58" s="257">
        <f t="shared" si="12"/>
        <v>0.0016735756706530358</v>
      </c>
      <c r="T58" s="268">
        <v>567.322</v>
      </c>
      <c r="U58" s="255">
        <v>327.752</v>
      </c>
      <c r="V58" s="256">
        <v>24.81</v>
      </c>
      <c r="W58" s="255">
        <v>34.087</v>
      </c>
      <c r="X58" s="256">
        <f t="shared" si="13"/>
        <v>953.971</v>
      </c>
      <c r="Y58" s="259">
        <f t="shared" si="14"/>
        <v>-0.6098644508061566</v>
      </c>
    </row>
    <row r="59" spans="1:25" s="119" customFormat="1" ht="19.5" customHeight="1">
      <c r="A59" s="126" t="s">
        <v>49</v>
      </c>
      <c r="B59" s="123">
        <f>SUM(B60:B63)</f>
        <v>498.681</v>
      </c>
      <c r="C59" s="122">
        <f>SUM(C60:C63)</f>
        <v>71.683</v>
      </c>
      <c r="D59" s="121">
        <f>SUM(D60:D63)</f>
        <v>264.454</v>
      </c>
      <c r="E59" s="122">
        <f>SUM(E60:E63)</f>
        <v>43.839</v>
      </c>
      <c r="F59" s="121">
        <f t="shared" si="8"/>
        <v>878.6569999999999</v>
      </c>
      <c r="G59" s="124">
        <f t="shared" si="9"/>
        <v>0.014027238440224379</v>
      </c>
      <c r="H59" s="123">
        <f>SUM(H60:H63)</f>
        <v>232.97599999999997</v>
      </c>
      <c r="I59" s="122">
        <f>SUM(I60:I63)</f>
        <v>17.779000000000003</v>
      </c>
      <c r="J59" s="121">
        <f>SUM(J60:J63)</f>
        <v>54.003</v>
      </c>
      <c r="K59" s="122">
        <f>SUM(K60:K63)</f>
        <v>2.6390000000000002</v>
      </c>
      <c r="L59" s="121">
        <f t="shared" si="10"/>
        <v>307.397</v>
      </c>
      <c r="M59" s="125">
        <f t="shared" si="16"/>
        <v>1.8583785788410427</v>
      </c>
      <c r="N59" s="123">
        <f>SUM(N60:N63)</f>
        <v>1517.793</v>
      </c>
      <c r="O59" s="122">
        <f>SUM(O60:O63)</f>
        <v>183.151</v>
      </c>
      <c r="P59" s="121">
        <f>SUM(P60:P63)</f>
        <v>964.292</v>
      </c>
      <c r="Q59" s="122">
        <f>SUM(Q60:Q63)</f>
        <v>147.838</v>
      </c>
      <c r="R59" s="121">
        <f t="shared" si="11"/>
        <v>2813.074</v>
      </c>
      <c r="S59" s="124">
        <f t="shared" si="12"/>
        <v>0.012649571458137283</v>
      </c>
      <c r="T59" s="123">
        <f>SUM(T60:T63)</f>
        <v>803.8629999999999</v>
      </c>
      <c r="U59" s="122">
        <f>SUM(U60:U63)</f>
        <v>59.67300000000001</v>
      </c>
      <c r="V59" s="121">
        <f>SUM(V60:V63)</f>
        <v>262.115</v>
      </c>
      <c r="W59" s="122">
        <f>SUM(W60:W63)</f>
        <v>41.757999999999996</v>
      </c>
      <c r="X59" s="121">
        <f t="shared" si="13"/>
        <v>1167.4089999999999</v>
      </c>
      <c r="Y59" s="120">
        <f t="shared" si="14"/>
        <v>1.409673045179539</v>
      </c>
    </row>
    <row r="60" spans="1:25" ht="19.5" customHeight="1">
      <c r="A60" s="246" t="s">
        <v>355</v>
      </c>
      <c r="B60" s="247">
        <v>328.57899999999995</v>
      </c>
      <c r="C60" s="248">
        <v>57.764</v>
      </c>
      <c r="D60" s="249">
        <v>193.902</v>
      </c>
      <c r="E60" s="248">
        <v>24</v>
      </c>
      <c r="F60" s="249">
        <f t="shared" si="8"/>
        <v>604.2449999999999</v>
      </c>
      <c r="G60" s="250">
        <f t="shared" si="9"/>
        <v>0.009646413436999169</v>
      </c>
      <c r="H60" s="247">
        <v>137.373</v>
      </c>
      <c r="I60" s="248">
        <v>8.478000000000002</v>
      </c>
      <c r="J60" s="249">
        <v>0</v>
      </c>
      <c r="K60" s="248">
        <v>0</v>
      </c>
      <c r="L60" s="249">
        <f t="shared" si="10"/>
        <v>145.851</v>
      </c>
      <c r="M60" s="251">
        <f t="shared" si="16"/>
        <v>3.1428924038916417</v>
      </c>
      <c r="N60" s="247">
        <v>827.083</v>
      </c>
      <c r="O60" s="248">
        <v>109.878</v>
      </c>
      <c r="P60" s="249">
        <v>689.279</v>
      </c>
      <c r="Q60" s="248">
        <v>54.257</v>
      </c>
      <c r="R60" s="249">
        <f t="shared" si="11"/>
        <v>1680.497</v>
      </c>
      <c r="S60" s="250">
        <f t="shared" si="12"/>
        <v>0.007556703764879747</v>
      </c>
      <c r="T60" s="267">
        <v>413.56</v>
      </c>
      <c r="U60" s="248">
        <v>33.023</v>
      </c>
      <c r="V60" s="249">
        <v>52.655</v>
      </c>
      <c r="W60" s="248">
        <v>5.59</v>
      </c>
      <c r="X60" s="249">
        <f t="shared" si="13"/>
        <v>504.82800000000003</v>
      </c>
      <c r="Y60" s="252">
        <f t="shared" si="14"/>
        <v>2.3288506184284548</v>
      </c>
    </row>
    <row r="61" spans="1:25" ht="19.5" customHeight="1">
      <c r="A61" s="394" t="s">
        <v>353</v>
      </c>
      <c r="B61" s="395">
        <v>138.26600000000002</v>
      </c>
      <c r="C61" s="396">
        <v>9.303</v>
      </c>
      <c r="D61" s="397">
        <v>0</v>
      </c>
      <c r="E61" s="396">
        <v>0.04</v>
      </c>
      <c r="F61" s="397">
        <f>SUM(B61:E61)</f>
        <v>147.609</v>
      </c>
      <c r="G61" s="400">
        <f>F61/$F$9</f>
        <v>0.002356490233302734</v>
      </c>
      <c r="H61" s="395">
        <v>67.26</v>
      </c>
      <c r="I61" s="396">
        <v>4.419</v>
      </c>
      <c r="J61" s="397">
        <v>0.05</v>
      </c>
      <c r="K61" s="396">
        <v>0</v>
      </c>
      <c r="L61" s="397">
        <f t="shared" si="10"/>
        <v>71.729</v>
      </c>
      <c r="M61" s="544">
        <f>IF(ISERROR(F61/L61-1),"         /0",(F61/L61-1))</f>
        <v>1.0578705962720796</v>
      </c>
      <c r="N61" s="395">
        <v>494.44899999999996</v>
      </c>
      <c r="O61" s="396">
        <v>36.771</v>
      </c>
      <c r="P61" s="397">
        <v>0.07</v>
      </c>
      <c r="Q61" s="396">
        <v>4.704</v>
      </c>
      <c r="R61" s="397">
        <f>SUM(N61:Q61)</f>
        <v>535.9939999999999</v>
      </c>
      <c r="S61" s="400">
        <f>R61/$R$9</f>
        <v>0.002410208335839311</v>
      </c>
      <c r="T61" s="403">
        <v>309.02399999999994</v>
      </c>
      <c r="U61" s="396">
        <v>12.363</v>
      </c>
      <c r="V61" s="397">
        <v>29.229</v>
      </c>
      <c r="W61" s="396">
        <v>8.908999999999999</v>
      </c>
      <c r="X61" s="397">
        <f>SUM(T61:W61)</f>
        <v>359.5249999999999</v>
      </c>
      <c r="Y61" s="402">
        <f>IF(ISERROR(R61/X61-1),"         /0",IF(R61/X61&gt;5,"  *  ",(R61/X61-1)))</f>
        <v>0.4908393018566164</v>
      </c>
    </row>
    <row r="62" spans="1:25" ht="19.5" customHeight="1">
      <c r="A62" s="394" t="s">
        <v>354</v>
      </c>
      <c r="B62" s="395">
        <v>31.836</v>
      </c>
      <c r="C62" s="396">
        <v>2.948</v>
      </c>
      <c r="D62" s="397">
        <v>70.552</v>
      </c>
      <c r="E62" s="396">
        <v>19.759</v>
      </c>
      <c r="F62" s="397">
        <f>SUM(B62:E62)</f>
        <v>125.09500000000001</v>
      </c>
      <c r="G62" s="400">
        <f>F62/$F$9</f>
        <v>0.001997067561835698</v>
      </c>
      <c r="H62" s="395">
        <v>28.111</v>
      </c>
      <c r="I62" s="396">
        <v>2.522</v>
      </c>
      <c r="J62" s="397">
        <v>53.774</v>
      </c>
      <c r="K62" s="396">
        <v>2.345</v>
      </c>
      <c r="L62" s="397">
        <f t="shared" si="10"/>
        <v>86.752</v>
      </c>
      <c r="M62" s="544">
        <f>IF(ISERROR(F62/L62-1),"         /0",(F62/L62-1))</f>
        <v>0.4419840464773148</v>
      </c>
      <c r="N62" s="395">
        <v>134.961</v>
      </c>
      <c r="O62" s="396">
        <v>21.944000000000003</v>
      </c>
      <c r="P62" s="397">
        <v>274.56300000000005</v>
      </c>
      <c r="Q62" s="396">
        <v>84.7</v>
      </c>
      <c r="R62" s="397">
        <f>SUM(N62:Q62)</f>
        <v>516.1680000000001</v>
      </c>
      <c r="S62" s="400">
        <f>R62/$R$9</f>
        <v>0.002321056609390228</v>
      </c>
      <c r="T62" s="403">
        <v>62.23399999999999</v>
      </c>
      <c r="U62" s="396">
        <v>11.703000000000001</v>
      </c>
      <c r="V62" s="397">
        <v>178.264</v>
      </c>
      <c r="W62" s="396">
        <v>13.506</v>
      </c>
      <c r="X62" s="397">
        <f>SUM(T62:W62)</f>
        <v>265.707</v>
      </c>
      <c r="Y62" s="402">
        <f>IF(ISERROR(R62/X62-1),"         /0",IF(R62/X62&gt;5,"  *  ",(R62/X62-1)))</f>
        <v>0.9426210073502019</v>
      </c>
    </row>
    <row r="63" spans="1:25" ht="19.5" customHeight="1" thickBot="1">
      <c r="A63" s="253" t="s">
        <v>275</v>
      </c>
      <c r="B63" s="254">
        <v>0</v>
      </c>
      <c r="C63" s="255">
        <v>1.668</v>
      </c>
      <c r="D63" s="256">
        <v>0</v>
      </c>
      <c r="E63" s="255">
        <v>0.04</v>
      </c>
      <c r="F63" s="256">
        <f t="shared" si="8"/>
        <v>1.708</v>
      </c>
      <c r="G63" s="257">
        <f t="shared" si="9"/>
        <v>2.7267208086777025E-05</v>
      </c>
      <c r="H63" s="254">
        <v>0.23199999999999998</v>
      </c>
      <c r="I63" s="255">
        <v>2.36</v>
      </c>
      <c r="J63" s="256">
        <v>0.179</v>
      </c>
      <c r="K63" s="255">
        <v>0.29400000000000004</v>
      </c>
      <c r="L63" s="256">
        <f t="shared" si="10"/>
        <v>3.0649999999999995</v>
      </c>
      <c r="M63" s="258">
        <f t="shared" si="16"/>
        <v>-0.44274061990212066</v>
      </c>
      <c r="N63" s="254">
        <v>61.3</v>
      </c>
      <c r="O63" s="255">
        <v>14.558</v>
      </c>
      <c r="P63" s="256">
        <v>0.38</v>
      </c>
      <c r="Q63" s="255">
        <v>4.1770000000000005</v>
      </c>
      <c r="R63" s="256">
        <f t="shared" si="11"/>
        <v>80.415</v>
      </c>
      <c r="S63" s="257">
        <f t="shared" si="12"/>
        <v>0.000361602748027997</v>
      </c>
      <c r="T63" s="268">
        <v>19.044999999999998</v>
      </c>
      <c r="U63" s="255">
        <v>2.584</v>
      </c>
      <c r="V63" s="256">
        <v>1.9669999999999999</v>
      </c>
      <c r="W63" s="255">
        <v>13.753</v>
      </c>
      <c r="X63" s="256">
        <f t="shared" si="13"/>
        <v>37.349</v>
      </c>
      <c r="Y63" s="259">
        <f t="shared" si="14"/>
        <v>1.1530696939677103</v>
      </c>
    </row>
    <row r="64" spans="1:25" s="111" customFormat="1" ht="19.5" customHeight="1" thickBot="1">
      <c r="A64" s="118" t="s">
        <v>48</v>
      </c>
      <c r="B64" s="115">
        <v>77.972</v>
      </c>
      <c r="C64" s="114">
        <v>0.093</v>
      </c>
      <c r="D64" s="113">
        <v>0</v>
      </c>
      <c r="E64" s="114">
        <v>0</v>
      </c>
      <c r="F64" s="113">
        <f t="shared" si="8"/>
        <v>78.065</v>
      </c>
      <c r="G64" s="116">
        <f t="shared" si="9"/>
        <v>0.0012462614749966325</v>
      </c>
      <c r="H64" s="115">
        <v>62.061</v>
      </c>
      <c r="I64" s="114">
        <v>1.008</v>
      </c>
      <c r="J64" s="113"/>
      <c r="K64" s="114"/>
      <c r="L64" s="113">
        <f t="shared" si="10"/>
        <v>63.069</v>
      </c>
      <c r="M64" s="117">
        <f t="shared" si="16"/>
        <v>0.237771329813379</v>
      </c>
      <c r="N64" s="115">
        <v>282.197</v>
      </c>
      <c r="O64" s="114">
        <v>2.286</v>
      </c>
      <c r="P64" s="113">
        <v>0.1</v>
      </c>
      <c r="Q64" s="114">
        <v>0.18</v>
      </c>
      <c r="R64" s="113">
        <f t="shared" si="11"/>
        <v>284.76300000000003</v>
      </c>
      <c r="S64" s="116">
        <f t="shared" si="12"/>
        <v>0.0012804959688701924</v>
      </c>
      <c r="T64" s="115">
        <v>158.36199999999997</v>
      </c>
      <c r="U64" s="114">
        <v>1.735</v>
      </c>
      <c r="V64" s="113"/>
      <c r="W64" s="114"/>
      <c r="X64" s="113">
        <f t="shared" si="13"/>
        <v>160.09699999999998</v>
      </c>
      <c r="Y64" s="112">
        <f t="shared" si="14"/>
        <v>0.778690418933522</v>
      </c>
    </row>
    <row r="65" ht="10.5" customHeight="1" thickTop="1">
      <c r="A65" s="79"/>
    </row>
    <row r="66" ht="14.25">
      <c r="A66" s="79" t="s">
        <v>37</v>
      </c>
    </row>
    <row r="67" ht="14.25">
      <c r="A67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5:Y65536 M65:M65536 Y3 M3 M5 Y5 Y7:Y8 M7:M8">
    <cfRule type="cellIs" priority="4" dxfId="97" operator="lessThan" stopIfTrue="1">
      <formula>0</formula>
    </cfRule>
  </conditionalFormatting>
  <conditionalFormatting sqref="Y9:Y64 M9:M64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9:K59 M59:W5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0.28125" style="86" customWidth="1"/>
    <col min="2" max="2" width="8.57421875" style="86" customWidth="1"/>
    <col min="3" max="3" width="9.8515625" style="86" bestFit="1" customWidth="1"/>
    <col min="4" max="4" width="8.28125" style="86" bestFit="1" customWidth="1"/>
    <col min="5" max="5" width="9.8515625" style="86" bestFit="1" customWidth="1"/>
    <col min="6" max="6" width="9.57421875" style="86" bestFit="1" customWidth="1"/>
    <col min="7" max="7" width="11.28125" style="86" customWidth="1"/>
    <col min="8" max="8" width="9.421875" style="86" bestFit="1" customWidth="1"/>
    <col min="9" max="9" width="9.8515625" style="86" bestFit="1" customWidth="1"/>
    <col min="10" max="10" width="8.57421875" style="86" customWidth="1"/>
    <col min="11" max="11" width="9.8515625" style="86" bestFit="1" customWidth="1"/>
    <col min="12" max="12" width="9.421875" style="86" bestFit="1" customWidth="1"/>
    <col min="13" max="13" width="11.57421875" style="86" customWidth="1"/>
    <col min="14" max="14" width="9.7109375" style="86" customWidth="1"/>
    <col min="15" max="15" width="10.8515625" style="86" customWidth="1"/>
    <col min="16" max="16" width="9.57421875" style="86" customWidth="1"/>
    <col min="17" max="17" width="10.140625" style="86" customWidth="1"/>
    <col min="18" max="18" width="10.57421875" style="86" customWidth="1"/>
    <col min="19" max="19" width="11.00390625" style="86" customWidth="1"/>
    <col min="20" max="20" width="10.421875" style="86" customWidth="1"/>
    <col min="21" max="23" width="10.28125" style="86" customWidth="1"/>
    <col min="24" max="24" width="10.421875" style="86" customWidth="1"/>
    <col min="25" max="25" width="11.00390625" style="86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98" t="s">
        <v>64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700"/>
    </row>
    <row r="4" spans="1:25" ht="21" customHeight="1" thickBot="1">
      <c r="A4" s="707" t="s">
        <v>40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131" customFormat="1" ht="18" customHeight="1" thickBot="1" thickTop="1">
      <c r="A5" s="644" t="s">
        <v>63</v>
      </c>
      <c r="B5" s="691" t="s">
        <v>33</v>
      </c>
      <c r="C5" s="692"/>
      <c r="D5" s="692"/>
      <c r="E5" s="692"/>
      <c r="F5" s="692"/>
      <c r="G5" s="692"/>
      <c r="H5" s="692"/>
      <c r="I5" s="692"/>
      <c r="J5" s="693"/>
      <c r="K5" s="693"/>
      <c r="L5" s="693"/>
      <c r="M5" s="694"/>
      <c r="N5" s="691" t="s">
        <v>32</v>
      </c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5"/>
    </row>
    <row r="6" spans="1:25" s="99" customFormat="1" ht="26.25" customHeight="1" thickBot="1">
      <c r="A6" s="645"/>
      <c r="B6" s="683" t="s">
        <v>155</v>
      </c>
      <c r="C6" s="684"/>
      <c r="D6" s="684"/>
      <c r="E6" s="684"/>
      <c r="F6" s="684"/>
      <c r="G6" s="688" t="s">
        <v>31</v>
      </c>
      <c r="H6" s="683" t="s">
        <v>156</v>
      </c>
      <c r="I6" s="684"/>
      <c r="J6" s="684"/>
      <c r="K6" s="684"/>
      <c r="L6" s="684"/>
      <c r="M6" s="685" t="s">
        <v>30</v>
      </c>
      <c r="N6" s="683" t="s">
        <v>157</v>
      </c>
      <c r="O6" s="684"/>
      <c r="P6" s="684"/>
      <c r="Q6" s="684"/>
      <c r="R6" s="684"/>
      <c r="S6" s="688" t="s">
        <v>31</v>
      </c>
      <c r="T6" s="683" t="s">
        <v>158</v>
      </c>
      <c r="U6" s="684"/>
      <c r="V6" s="684"/>
      <c r="W6" s="684"/>
      <c r="X6" s="684"/>
      <c r="Y6" s="701" t="s">
        <v>30</v>
      </c>
    </row>
    <row r="7" spans="1:25" s="99" customFormat="1" ht="26.25" customHeight="1">
      <c r="A7" s="646"/>
      <c r="B7" s="657" t="s">
        <v>20</v>
      </c>
      <c r="C7" s="649"/>
      <c r="D7" s="648" t="s">
        <v>19</v>
      </c>
      <c r="E7" s="649"/>
      <c r="F7" s="716" t="s">
        <v>15</v>
      </c>
      <c r="G7" s="689"/>
      <c r="H7" s="657" t="s">
        <v>20</v>
      </c>
      <c r="I7" s="649"/>
      <c r="J7" s="648" t="s">
        <v>19</v>
      </c>
      <c r="K7" s="649"/>
      <c r="L7" s="716" t="s">
        <v>15</v>
      </c>
      <c r="M7" s="686"/>
      <c r="N7" s="657" t="s">
        <v>20</v>
      </c>
      <c r="O7" s="649"/>
      <c r="P7" s="648" t="s">
        <v>19</v>
      </c>
      <c r="Q7" s="649"/>
      <c r="R7" s="716" t="s">
        <v>15</v>
      </c>
      <c r="S7" s="689"/>
      <c r="T7" s="657" t="s">
        <v>20</v>
      </c>
      <c r="U7" s="649"/>
      <c r="V7" s="648" t="s">
        <v>19</v>
      </c>
      <c r="W7" s="649"/>
      <c r="X7" s="716" t="s">
        <v>15</v>
      </c>
      <c r="Y7" s="702"/>
    </row>
    <row r="8" spans="1:25" s="127" customFormat="1" ht="15.75" customHeight="1" thickBot="1">
      <c r="A8" s="647"/>
      <c r="B8" s="130" t="s">
        <v>28</v>
      </c>
      <c r="C8" s="128" t="s">
        <v>27</v>
      </c>
      <c r="D8" s="129" t="s">
        <v>28</v>
      </c>
      <c r="E8" s="128" t="s">
        <v>27</v>
      </c>
      <c r="F8" s="697"/>
      <c r="G8" s="690"/>
      <c r="H8" s="130" t="s">
        <v>28</v>
      </c>
      <c r="I8" s="128" t="s">
        <v>27</v>
      </c>
      <c r="J8" s="129" t="s">
        <v>28</v>
      </c>
      <c r="K8" s="128" t="s">
        <v>27</v>
      </c>
      <c r="L8" s="697"/>
      <c r="M8" s="687"/>
      <c r="N8" s="130" t="s">
        <v>28</v>
      </c>
      <c r="O8" s="128" t="s">
        <v>27</v>
      </c>
      <c r="P8" s="129" t="s">
        <v>28</v>
      </c>
      <c r="Q8" s="128" t="s">
        <v>27</v>
      </c>
      <c r="R8" s="697"/>
      <c r="S8" s="690"/>
      <c r="T8" s="130" t="s">
        <v>28</v>
      </c>
      <c r="U8" s="128" t="s">
        <v>27</v>
      </c>
      <c r="V8" s="129" t="s">
        <v>28</v>
      </c>
      <c r="W8" s="128" t="s">
        <v>27</v>
      </c>
      <c r="X8" s="697"/>
      <c r="Y8" s="703"/>
    </row>
    <row r="9" spans="1:25" s="521" customFormat="1" ht="18" customHeight="1" thickBot="1" thickTop="1">
      <c r="A9" s="545" t="s">
        <v>22</v>
      </c>
      <c r="B9" s="538">
        <f>B10+B14+B24+B32+B41+B45</f>
        <v>25050.303000000004</v>
      </c>
      <c r="C9" s="539">
        <f>C10+C14+C24+C32+C41+C45</f>
        <v>14368.512000000002</v>
      </c>
      <c r="D9" s="540">
        <f>D10+D14+D24+D32+D41+D45</f>
        <v>17124.501000000004</v>
      </c>
      <c r="E9" s="539">
        <f>E10+E14+E24+E32+E41+E45</f>
        <v>6096.027</v>
      </c>
      <c r="F9" s="540">
        <f>SUM(B9:E9)</f>
        <v>62639.34300000001</v>
      </c>
      <c r="G9" s="541">
        <f>F9/$F$9</f>
        <v>1</v>
      </c>
      <c r="H9" s="538">
        <f>H10+H14+H24+H32+H41+H45</f>
        <v>24734.897999999997</v>
      </c>
      <c r="I9" s="539">
        <f>I10+I14+I24+I32+I41+I45</f>
        <v>12783.226999999999</v>
      </c>
      <c r="J9" s="540">
        <f>J10+J14+J24+J32+J41+J45</f>
        <v>17968.26</v>
      </c>
      <c r="K9" s="539">
        <f>K10+K14+K24+K32+K41+K45</f>
        <v>4994.878000000001</v>
      </c>
      <c r="L9" s="540">
        <f>SUM(H9:K9)</f>
        <v>60481.26299999999</v>
      </c>
      <c r="M9" s="542">
        <f>IF(ISERROR(F9/L9-1),"         /0",(F9/L9-1))</f>
        <v>0.03568179454189013</v>
      </c>
      <c r="N9" s="538">
        <f>N10+N14+N24+N32+N41+N45</f>
        <v>91780.78099999996</v>
      </c>
      <c r="O9" s="539">
        <f>O10+O14+O24+O32+O41+O45</f>
        <v>51726.457999999984</v>
      </c>
      <c r="P9" s="540">
        <f>P10+P14+P24+P32+P41+P45</f>
        <v>57320.067999999985</v>
      </c>
      <c r="Q9" s="539">
        <f>Q10+Q14+Q24+Q32+Q41+Q45</f>
        <v>21557.618</v>
      </c>
      <c r="R9" s="540">
        <f>SUM(N9:Q9)</f>
        <v>222384.9249999999</v>
      </c>
      <c r="S9" s="541">
        <f>R9/$R$9</f>
        <v>1</v>
      </c>
      <c r="T9" s="538">
        <f>T10+T14+T24+T32+T41+T45</f>
        <v>92308.72600000001</v>
      </c>
      <c r="U9" s="539">
        <f>U10+U14+U24+U32+U41+U45</f>
        <v>49949.810000000005</v>
      </c>
      <c r="V9" s="540">
        <f>V10+V14+V24+V32+V41+V45</f>
        <v>52126.677</v>
      </c>
      <c r="W9" s="539">
        <f>W10+W14+W24+W32+W41+W45</f>
        <v>19142.469000000005</v>
      </c>
      <c r="X9" s="540">
        <f>SUM(T9:W9)</f>
        <v>213527.68200000003</v>
      </c>
      <c r="Y9" s="543">
        <f>IF(ISERROR(R9/X9-1),"         /0",(R9/X9-1))</f>
        <v>0.04148053740404434</v>
      </c>
    </row>
    <row r="10" spans="1:25" s="141" customFormat="1" ht="19.5" customHeight="1" thickTop="1">
      <c r="A10" s="150" t="s">
        <v>53</v>
      </c>
      <c r="B10" s="147">
        <f>SUM(B11:B13)</f>
        <v>15045.518</v>
      </c>
      <c r="C10" s="146">
        <f>SUM(C11:C13)</f>
        <v>5768.260999999999</v>
      </c>
      <c r="D10" s="145">
        <f>SUM(D11:D13)</f>
        <v>14325.654000000002</v>
      </c>
      <c r="E10" s="144">
        <f>SUM(E11:E13)</f>
        <v>4442.195</v>
      </c>
      <c r="F10" s="145">
        <f aca="true" t="shared" si="0" ref="F10:F45">SUM(B10:E10)</f>
        <v>39581.628000000004</v>
      </c>
      <c r="G10" s="148">
        <f aca="true" t="shared" si="1" ref="G10:G45">F10/$F$9</f>
        <v>0.6318972406846605</v>
      </c>
      <c r="H10" s="147">
        <f>SUM(H11:H13)</f>
        <v>15524.812</v>
      </c>
      <c r="I10" s="146">
        <f>SUM(I11:I13)</f>
        <v>4544.788</v>
      </c>
      <c r="J10" s="145">
        <f>SUM(J11:J13)</f>
        <v>16236.114999999998</v>
      </c>
      <c r="K10" s="144">
        <f>SUM(K11:K13)</f>
        <v>4014.8390000000004</v>
      </c>
      <c r="L10" s="145">
        <f aca="true" t="shared" si="2" ref="L10:L45">SUM(H10:K10)</f>
        <v>40320.554</v>
      </c>
      <c r="M10" s="149">
        <f aca="true" t="shared" si="3" ref="M10:M23">IF(ISERROR(F10/L10-1),"         /0",(F10/L10-1))</f>
        <v>-0.018326285893789818</v>
      </c>
      <c r="N10" s="147">
        <f>SUM(N11:N13)</f>
        <v>53349.03099999995</v>
      </c>
      <c r="O10" s="146">
        <f>SUM(O11:O13)</f>
        <v>18996.677999999993</v>
      </c>
      <c r="P10" s="145">
        <f>SUM(P11:P13)</f>
        <v>48211.33199999999</v>
      </c>
      <c r="Q10" s="144">
        <f>SUM(Q11:Q13)</f>
        <v>15847.753999999999</v>
      </c>
      <c r="R10" s="145">
        <f aca="true" t="shared" si="4" ref="R10:R45">SUM(N10:Q10)</f>
        <v>136404.79499999993</v>
      </c>
      <c r="S10" s="148">
        <f aca="true" t="shared" si="5" ref="S10:S45">R10/$R$9</f>
        <v>0.6133724891649017</v>
      </c>
      <c r="T10" s="147">
        <f>SUM(T11:T13)</f>
        <v>58854.89200000003</v>
      </c>
      <c r="U10" s="146">
        <f>SUM(U11:U13)</f>
        <v>18350.613999999994</v>
      </c>
      <c r="V10" s="145">
        <f>SUM(V11:V13)</f>
        <v>45832.15</v>
      </c>
      <c r="W10" s="144">
        <f>SUM(W11:W13)</f>
        <v>15334.794</v>
      </c>
      <c r="X10" s="145">
        <f aca="true" t="shared" si="6" ref="X10:X42">SUM(T10:W10)</f>
        <v>138372.45</v>
      </c>
      <c r="Y10" s="142">
        <f aca="true" t="shared" si="7" ref="Y10:Y45">IF(ISERROR(R10/X10-1),"         /0",IF(R10/X10&gt;5,"  *  ",(R10/X10-1)))</f>
        <v>-0.0142199910459061</v>
      </c>
    </row>
    <row r="11" spans="1:25" ht="19.5" customHeight="1">
      <c r="A11" s="246" t="s">
        <v>359</v>
      </c>
      <c r="B11" s="247">
        <v>14877.924</v>
      </c>
      <c r="C11" s="248">
        <v>5651.268999999999</v>
      </c>
      <c r="D11" s="249">
        <v>14325.654000000002</v>
      </c>
      <c r="E11" s="270">
        <v>4407.683</v>
      </c>
      <c r="F11" s="249">
        <f t="shared" si="0"/>
        <v>39262.53</v>
      </c>
      <c r="G11" s="250">
        <f t="shared" si="1"/>
        <v>0.6268030301658815</v>
      </c>
      <c r="H11" s="247">
        <v>15418.074999999999</v>
      </c>
      <c r="I11" s="248">
        <v>4470.932</v>
      </c>
      <c r="J11" s="249">
        <v>15847.500999999998</v>
      </c>
      <c r="K11" s="270">
        <v>3860.5350000000003</v>
      </c>
      <c r="L11" s="249">
        <f t="shared" si="2"/>
        <v>39597.043</v>
      </c>
      <c r="M11" s="251">
        <f t="shared" si="3"/>
        <v>-0.008447928801148086</v>
      </c>
      <c r="N11" s="247">
        <v>52693.417999999954</v>
      </c>
      <c r="O11" s="248">
        <v>18555.215999999993</v>
      </c>
      <c r="P11" s="249">
        <v>48211.33199999999</v>
      </c>
      <c r="Q11" s="270">
        <v>15767.913</v>
      </c>
      <c r="R11" s="249">
        <f t="shared" si="4"/>
        <v>135227.87899999993</v>
      </c>
      <c r="S11" s="250">
        <f t="shared" si="5"/>
        <v>0.6080802419498533</v>
      </c>
      <c r="T11" s="247">
        <v>58469.78800000002</v>
      </c>
      <c r="U11" s="248">
        <v>18065.414999999994</v>
      </c>
      <c r="V11" s="249">
        <v>44632.925</v>
      </c>
      <c r="W11" s="270">
        <v>14779.583</v>
      </c>
      <c r="X11" s="249">
        <f t="shared" si="6"/>
        <v>135947.711</v>
      </c>
      <c r="Y11" s="252">
        <f t="shared" si="7"/>
        <v>-0.005294918132163984</v>
      </c>
    </row>
    <row r="12" spans="1:25" ht="19.5" customHeight="1">
      <c r="A12" s="253" t="s">
        <v>360</v>
      </c>
      <c r="B12" s="254">
        <v>116.498</v>
      </c>
      <c r="C12" s="255">
        <v>116.382</v>
      </c>
      <c r="D12" s="256">
        <v>0</v>
      </c>
      <c r="E12" s="273">
        <v>34.512</v>
      </c>
      <c r="F12" s="256">
        <f t="shared" si="0"/>
        <v>267.392</v>
      </c>
      <c r="G12" s="257">
        <f t="shared" si="1"/>
        <v>0.00426875486225965</v>
      </c>
      <c r="H12" s="254">
        <v>43.254000000000005</v>
      </c>
      <c r="I12" s="255">
        <v>64.968</v>
      </c>
      <c r="J12" s="256">
        <v>388.61400000000003</v>
      </c>
      <c r="K12" s="273">
        <v>154.304</v>
      </c>
      <c r="L12" s="256">
        <f t="shared" si="2"/>
        <v>651.14</v>
      </c>
      <c r="M12" s="258">
        <f t="shared" si="3"/>
        <v>-0.5893479128912369</v>
      </c>
      <c r="N12" s="254">
        <v>440.52299999999997</v>
      </c>
      <c r="O12" s="255">
        <v>413.28</v>
      </c>
      <c r="P12" s="256">
        <v>0</v>
      </c>
      <c r="Q12" s="273">
        <v>49.747</v>
      </c>
      <c r="R12" s="256">
        <f t="shared" si="4"/>
        <v>903.5499999999998</v>
      </c>
      <c r="S12" s="257">
        <f t="shared" si="5"/>
        <v>0.00406300022359879</v>
      </c>
      <c r="T12" s="254">
        <v>132.05199999999996</v>
      </c>
      <c r="U12" s="255">
        <v>269.77500000000003</v>
      </c>
      <c r="V12" s="256">
        <v>1199.2250000000001</v>
      </c>
      <c r="W12" s="273">
        <v>555.211</v>
      </c>
      <c r="X12" s="256">
        <f t="shared" si="6"/>
        <v>2156.263</v>
      </c>
      <c r="Y12" s="259">
        <f t="shared" si="7"/>
        <v>-0.5809648451974552</v>
      </c>
    </row>
    <row r="13" spans="1:25" ht="19.5" customHeight="1" thickBot="1">
      <c r="A13" s="260" t="s">
        <v>361</v>
      </c>
      <c r="B13" s="261">
        <v>51.096000000000004</v>
      </c>
      <c r="C13" s="262">
        <v>0.61</v>
      </c>
      <c r="D13" s="263">
        <v>0</v>
      </c>
      <c r="E13" s="276">
        <v>0</v>
      </c>
      <c r="F13" s="263">
        <f t="shared" si="0"/>
        <v>51.706</v>
      </c>
      <c r="G13" s="264">
        <f t="shared" si="1"/>
        <v>0.0008254556565192581</v>
      </c>
      <c r="H13" s="261">
        <v>63.483000000000004</v>
      </c>
      <c r="I13" s="262">
        <v>8.888</v>
      </c>
      <c r="J13" s="263">
        <v>0</v>
      </c>
      <c r="K13" s="276">
        <v>0</v>
      </c>
      <c r="L13" s="263">
        <f t="shared" si="2"/>
        <v>72.37100000000001</v>
      </c>
      <c r="M13" s="265">
        <f t="shared" si="3"/>
        <v>-0.2855425515745258</v>
      </c>
      <c r="N13" s="261">
        <v>215.09000000000003</v>
      </c>
      <c r="O13" s="262">
        <v>28.182</v>
      </c>
      <c r="P13" s="263">
        <v>0</v>
      </c>
      <c r="Q13" s="276">
        <v>30.094</v>
      </c>
      <c r="R13" s="263">
        <f t="shared" si="4"/>
        <v>273.36600000000004</v>
      </c>
      <c r="S13" s="264">
        <f t="shared" si="5"/>
        <v>0.0012292469914496236</v>
      </c>
      <c r="T13" s="261">
        <v>253.05199999999996</v>
      </c>
      <c r="U13" s="262">
        <v>15.424</v>
      </c>
      <c r="V13" s="263">
        <v>0</v>
      </c>
      <c r="W13" s="276">
        <v>0</v>
      </c>
      <c r="X13" s="263">
        <f t="shared" si="6"/>
        <v>268.47599999999994</v>
      </c>
      <c r="Y13" s="266">
        <f t="shared" si="7"/>
        <v>0.01821391856255339</v>
      </c>
    </row>
    <row r="14" spans="1:25" s="141" customFormat="1" ht="19.5" customHeight="1">
      <c r="A14" s="150" t="s">
        <v>52</v>
      </c>
      <c r="B14" s="147">
        <f>SUM(B15:B23)</f>
        <v>3524.511</v>
      </c>
      <c r="C14" s="146">
        <f>SUM(C15:C23)</f>
        <v>4312.935000000001</v>
      </c>
      <c r="D14" s="145">
        <f>SUM(D15:D23)</f>
        <v>929.8369999999999</v>
      </c>
      <c r="E14" s="144">
        <f>SUM(E15:E23)</f>
        <v>556.2909999999999</v>
      </c>
      <c r="F14" s="145">
        <f t="shared" si="0"/>
        <v>9323.574</v>
      </c>
      <c r="G14" s="148">
        <f t="shared" si="1"/>
        <v>0.1488453351115129</v>
      </c>
      <c r="H14" s="147">
        <f>SUM(H15:H23)</f>
        <v>3580.341</v>
      </c>
      <c r="I14" s="146">
        <f>SUM(I15:I23)</f>
        <v>3805.521</v>
      </c>
      <c r="J14" s="145">
        <f>SUM(J15:J23)</f>
        <v>595.566</v>
      </c>
      <c r="K14" s="144">
        <f>SUM(K15:K23)</f>
        <v>206.07499999999996</v>
      </c>
      <c r="L14" s="145">
        <f t="shared" si="2"/>
        <v>8187.503</v>
      </c>
      <c r="M14" s="149">
        <f t="shared" si="3"/>
        <v>0.13875671251662447</v>
      </c>
      <c r="N14" s="147">
        <f>SUM(N15:N23)</f>
        <v>14447.686999999998</v>
      </c>
      <c r="O14" s="146">
        <f>SUM(O15:O23)</f>
        <v>16084.953999999996</v>
      </c>
      <c r="P14" s="145">
        <f>SUM(P15:P23)</f>
        <v>2738.058</v>
      </c>
      <c r="Q14" s="144">
        <f>SUM(Q15:Q23)</f>
        <v>1513.445</v>
      </c>
      <c r="R14" s="145">
        <f t="shared" si="4"/>
        <v>34784.14399999999</v>
      </c>
      <c r="S14" s="148">
        <f t="shared" si="5"/>
        <v>0.15641412744141722</v>
      </c>
      <c r="T14" s="147">
        <f>SUM(T15:T23)</f>
        <v>12987.663999999997</v>
      </c>
      <c r="U14" s="146">
        <f>SUM(U15:U23)</f>
        <v>15038.523</v>
      </c>
      <c r="V14" s="145">
        <f>SUM(V15:V23)</f>
        <v>2014.6709999999998</v>
      </c>
      <c r="W14" s="144">
        <f>SUM(W15:W23)</f>
        <v>1139.9420000000002</v>
      </c>
      <c r="X14" s="145">
        <f t="shared" si="6"/>
        <v>31180.799999999996</v>
      </c>
      <c r="Y14" s="142">
        <f t="shared" si="7"/>
        <v>0.11556291050903122</v>
      </c>
    </row>
    <row r="15" spans="1:25" ht="19.5" customHeight="1">
      <c r="A15" s="246" t="s">
        <v>365</v>
      </c>
      <c r="B15" s="247">
        <v>723.122</v>
      </c>
      <c r="C15" s="248">
        <v>1293.383</v>
      </c>
      <c r="D15" s="249">
        <v>111.91499999999999</v>
      </c>
      <c r="E15" s="270">
        <v>377.087</v>
      </c>
      <c r="F15" s="249">
        <f t="shared" si="0"/>
        <v>2505.507</v>
      </c>
      <c r="G15" s="250">
        <f t="shared" si="1"/>
        <v>0.03999893485472859</v>
      </c>
      <c r="H15" s="247">
        <v>594.4970000000001</v>
      </c>
      <c r="I15" s="248">
        <v>972.8300000000002</v>
      </c>
      <c r="J15" s="249">
        <v>1.765</v>
      </c>
      <c r="K15" s="248">
        <v>52.976</v>
      </c>
      <c r="L15" s="249">
        <f t="shared" si="2"/>
        <v>1622.0680000000002</v>
      </c>
      <c r="M15" s="251">
        <f t="shared" si="3"/>
        <v>0.544637462794408</v>
      </c>
      <c r="N15" s="247">
        <v>3063.82</v>
      </c>
      <c r="O15" s="248">
        <v>3945.0519999999983</v>
      </c>
      <c r="P15" s="249">
        <v>241.912</v>
      </c>
      <c r="Q15" s="248">
        <v>1000.729</v>
      </c>
      <c r="R15" s="249">
        <f t="shared" si="4"/>
        <v>8251.512999999999</v>
      </c>
      <c r="S15" s="250">
        <f t="shared" si="5"/>
        <v>0.03710464187264493</v>
      </c>
      <c r="T15" s="267">
        <v>1949.583</v>
      </c>
      <c r="U15" s="248">
        <v>4014.1019999999994</v>
      </c>
      <c r="V15" s="249">
        <v>31.806</v>
      </c>
      <c r="W15" s="270">
        <v>202.539</v>
      </c>
      <c r="X15" s="249">
        <f t="shared" si="6"/>
        <v>6198.029999999999</v>
      </c>
      <c r="Y15" s="252">
        <f t="shared" si="7"/>
        <v>0.3313122072658572</v>
      </c>
    </row>
    <row r="16" spans="1:25" ht="19.5" customHeight="1">
      <c r="A16" s="253" t="s">
        <v>363</v>
      </c>
      <c r="B16" s="254">
        <v>483.938</v>
      </c>
      <c r="C16" s="255">
        <v>1229.382</v>
      </c>
      <c r="D16" s="256">
        <v>70.48499999999999</v>
      </c>
      <c r="E16" s="273">
        <v>9.324</v>
      </c>
      <c r="F16" s="256">
        <f t="shared" si="0"/>
        <v>1793.1290000000001</v>
      </c>
      <c r="G16" s="257">
        <f t="shared" si="1"/>
        <v>0.028626242136671195</v>
      </c>
      <c r="H16" s="254">
        <v>547.5290000000001</v>
      </c>
      <c r="I16" s="255">
        <v>1334.997</v>
      </c>
      <c r="J16" s="256">
        <v>24.777</v>
      </c>
      <c r="K16" s="255">
        <v>58.474</v>
      </c>
      <c r="L16" s="256">
        <f t="shared" si="2"/>
        <v>1965.7770000000003</v>
      </c>
      <c r="M16" s="258">
        <f t="shared" si="3"/>
        <v>-0.08782684912886873</v>
      </c>
      <c r="N16" s="254">
        <v>1977.4389999999999</v>
      </c>
      <c r="O16" s="255">
        <v>4522.507999999999</v>
      </c>
      <c r="P16" s="256">
        <v>447.75399999999996</v>
      </c>
      <c r="Q16" s="255">
        <v>12.482</v>
      </c>
      <c r="R16" s="256">
        <f t="shared" si="4"/>
        <v>6960.182999999998</v>
      </c>
      <c r="S16" s="257">
        <f t="shared" si="5"/>
        <v>0.03129790834518123</v>
      </c>
      <c r="T16" s="268">
        <v>2206.301000000001</v>
      </c>
      <c r="U16" s="255">
        <v>4576.269</v>
      </c>
      <c r="V16" s="256">
        <v>214.19799999999998</v>
      </c>
      <c r="W16" s="255">
        <v>108.725</v>
      </c>
      <c r="X16" s="256">
        <f t="shared" si="6"/>
        <v>7105.493000000002</v>
      </c>
      <c r="Y16" s="259">
        <f t="shared" si="7"/>
        <v>-0.020450375505261076</v>
      </c>
    </row>
    <row r="17" spans="1:25" ht="19.5" customHeight="1">
      <c r="A17" s="253" t="s">
        <v>362</v>
      </c>
      <c r="B17" s="254">
        <v>720.092</v>
      </c>
      <c r="C17" s="255">
        <v>707.487</v>
      </c>
      <c r="D17" s="256">
        <v>264.05899999999997</v>
      </c>
      <c r="E17" s="273">
        <v>40.62</v>
      </c>
      <c r="F17" s="256">
        <f t="shared" si="0"/>
        <v>1732.2579999999998</v>
      </c>
      <c r="G17" s="257">
        <f>F17/$F$9</f>
        <v>0.027654472685002453</v>
      </c>
      <c r="H17" s="254">
        <v>675.1390000000001</v>
      </c>
      <c r="I17" s="255">
        <v>502.34000000000003</v>
      </c>
      <c r="J17" s="256">
        <v>328.494</v>
      </c>
      <c r="K17" s="255">
        <v>11.591</v>
      </c>
      <c r="L17" s="256">
        <f>SUM(H17:K17)</f>
        <v>1517.5640000000003</v>
      </c>
      <c r="M17" s="258">
        <f>IF(ISERROR(F17/L17-1),"         /0",(F17/L17-1))</f>
        <v>0.14147278137857744</v>
      </c>
      <c r="N17" s="254">
        <v>2950.7699999999995</v>
      </c>
      <c r="O17" s="255">
        <v>2503.4359999999997</v>
      </c>
      <c r="P17" s="256">
        <v>1023.299</v>
      </c>
      <c r="Q17" s="255">
        <v>112.52400000000002</v>
      </c>
      <c r="R17" s="256">
        <f>SUM(N17:Q17)</f>
        <v>6590.0289999999995</v>
      </c>
      <c r="S17" s="257">
        <f>R17/$R$9</f>
        <v>0.029633434010871026</v>
      </c>
      <c r="T17" s="268">
        <v>2715.079999999999</v>
      </c>
      <c r="U17" s="255">
        <v>2125.1420000000003</v>
      </c>
      <c r="V17" s="256">
        <v>1119.2109999999998</v>
      </c>
      <c r="W17" s="255">
        <v>153.173</v>
      </c>
      <c r="X17" s="256">
        <f>SUM(T17:W17)</f>
        <v>6112.605999999999</v>
      </c>
      <c r="Y17" s="259">
        <f>IF(ISERROR(R17/X17-1),"         /0",IF(R17/X17&gt;5,"  *  ",(R17/X17-1)))</f>
        <v>0.07810465781697706</v>
      </c>
    </row>
    <row r="18" spans="1:25" ht="19.5" customHeight="1">
      <c r="A18" s="253" t="s">
        <v>364</v>
      </c>
      <c r="B18" s="254">
        <v>692.9770000000001</v>
      </c>
      <c r="C18" s="255">
        <v>678.952</v>
      </c>
      <c r="D18" s="256">
        <v>237.67</v>
      </c>
      <c r="E18" s="273">
        <v>82.697</v>
      </c>
      <c r="F18" s="256">
        <f t="shared" si="0"/>
        <v>1692.2960000000003</v>
      </c>
      <c r="G18" s="257">
        <f t="shared" si="1"/>
        <v>0.02701650303069111</v>
      </c>
      <c r="H18" s="254">
        <v>809.867</v>
      </c>
      <c r="I18" s="255">
        <v>536.747</v>
      </c>
      <c r="J18" s="256">
        <v>99.614</v>
      </c>
      <c r="K18" s="255">
        <v>27.506</v>
      </c>
      <c r="L18" s="256">
        <f t="shared" si="2"/>
        <v>1473.7340000000002</v>
      </c>
      <c r="M18" s="258">
        <f t="shared" si="3"/>
        <v>0.1483049179838425</v>
      </c>
      <c r="N18" s="254">
        <v>2755.9019999999996</v>
      </c>
      <c r="O18" s="255">
        <v>3174.8599999999997</v>
      </c>
      <c r="P18" s="256">
        <v>772.0679999999999</v>
      </c>
      <c r="Q18" s="255">
        <v>280.146</v>
      </c>
      <c r="R18" s="256">
        <f t="shared" si="4"/>
        <v>6982.975999999999</v>
      </c>
      <c r="S18" s="257">
        <f t="shared" si="5"/>
        <v>0.03140040180331469</v>
      </c>
      <c r="T18" s="268">
        <v>2444.221</v>
      </c>
      <c r="U18" s="255">
        <v>2260.8489999999997</v>
      </c>
      <c r="V18" s="256">
        <v>508.43999999999994</v>
      </c>
      <c r="W18" s="255">
        <v>327.3190000000001</v>
      </c>
      <c r="X18" s="256">
        <f t="shared" si="6"/>
        <v>5540.829</v>
      </c>
      <c r="Y18" s="259">
        <f t="shared" si="7"/>
        <v>0.26027639546356673</v>
      </c>
    </row>
    <row r="19" spans="1:25" ht="19.5" customHeight="1">
      <c r="A19" s="253" t="s">
        <v>366</v>
      </c>
      <c r="B19" s="254">
        <v>274.771</v>
      </c>
      <c r="C19" s="255">
        <v>285.158</v>
      </c>
      <c r="D19" s="256">
        <v>0</v>
      </c>
      <c r="E19" s="273">
        <v>9.8</v>
      </c>
      <c r="F19" s="256">
        <f t="shared" si="0"/>
        <v>569.729</v>
      </c>
      <c r="G19" s="257">
        <f t="shared" si="1"/>
        <v>0.009095385946177629</v>
      </c>
      <c r="H19" s="254">
        <v>227.906</v>
      </c>
      <c r="I19" s="255">
        <v>340.55899999999997</v>
      </c>
      <c r="J19" s="256">
        <v>0</v>
      </c>
      <c r="K19" s="255">
        <v>2.652</v>
      </c>
      <c r="L19" s="256">
        <f t="shared" si="2"/>
        <v>571.117</v>
      </c>
      <c r="M19" s="258">
        <f t="shared" si="3"/>
        <v>-0.0024303251347795873</v>
      </c>
      <c r="N19" s="254">
        <v>1612.7359999999996</v>
      </c>
      <c r="O19" s="255">
        <v>1439.2780000000002</v>
      </c>
      <c r="P19" s="256">
        <v>0</v>
      </c>
      <c r="Q19" s="255">
        <v>16.373</v>
      </c>
      <c r="R19" s="256">
        <f t="shared" si="4"/>
        <v>3068.387</v>
      </c>
      <c r="S19" s="257">
        <f t="shared" si="5"/>
        <v>0.013797639385853162</v>
      </c>
      <c r="T19" s="268">
        <v>993.211</v>
      </c>
      <c r="U19" s="255">
        <v>1230.756</v>
      </c>
      <c r="V19" s="256">
        <v>0</v>
      </c>
      <c r="W19" s="255">
        <v>2.652</v>
      </c>
      <c r="X19" s="256">
        <f t="shared" si="6"/>
        <v>2226.619</v>
      </c>
      <c r="Y19" s="259">
        <f t="shared" si="7"/>
        <v>0.3780476138935309</v>
      </c>
    </row>
    <row r="20" spans="1:25" ht="19.5" customHeight="1">
      <c r="A20" s="253" t="s">
        <v>370</v>
      </c>
      <c r="B20" s="254">
        <v>401.363</v>
      </c>
      <c r="C20" s="255">
        <v>1.146</v>
      </c>
      <c r="D20" s="256">
        <v>0</v>
      </c>
      <c r="E20" s="273">
        <v>24.512</v>
      </c>
      <c r="F20" s="256">
        <f t="shared" si="0"/>
        <v>427.021</v>
      </c>
      <c r="G20" s="257">
        <f t="shared" si="1"/>
        <v>0.0068171372742527004</v>
      </c>
      <c r="H20" s="254">
        <v>336.9</v>
      </c>
      <c r="I20" s="255">
        <v>3.501</v>
      </c>
      <c r="J20" s="256">
        <v>47.694</v>
      </c>
      <c r="K20" s="255">
        <v>4.535</v>
      </c>
      <c r="L20" s="256">
        <f t="shared" si="2"/>
        <v>392.63</v>
      </c>
      <c r="M20" s="258">
        <f t="shared" si="3"/>
        <v>0.08759137101087533</v>
      </c>
      <c r="N20" s="254">
        <v>1490.191</v>
      </c>
      <c r="O20" s="255">
        <v>10.380999999999998</v>
      </c>
      <c r="P20" s="256">
        <v>0</v>
      </c>
      <c r="Q20" s="255">
        <v>73.005</v>
      </c>
      <c r="R20" s="256">
        <f t="shared" si="4"/>
        <v>1573.5770000000002</v>
      </c>
      <c r="S20" s="257">
        <f t="shared" si="5"/>
        <v>0.0070759157798128665</v>
      </c>
      <c r="T20" s="268">
        <v>1224.654</v>
      </c>
      <c r="U20" s="255">
        <v>29.943999999999996</v>
      </c>
      <c r="V20" s="256">
        <v>47.694</v>
      </c>
      <c r="W20" s="255">
        <v>150.30800000000002</v>
      </c>
      <c r="X20" s="256">
        <f t="shared" si="6"/>
        <v>1452.6</v>
      </c>
      <c r="Y20" s="259">
        <f t="shared" si="7"/>
        <v>0.08328307861765127</v>
      </c>
    </row>
    <row r="21" spans="1:25" ht="19.5" customHeight="1">
      <c r="A21" s="253" t="s">
        <v>369</v>
      </c>
      <c r="B21" s="254">
        <v>201.91000000000003</v>
      </c>
      <c r="C21" s="255">
        <v>115.506</v>
      </c>
      <c r="D21" s="256">
        <v>0</v>
      </c>
      <c r="E21" s="273">
        <v>0</v>
      </c>
      <c r="F21" s="256">
        <f t="shared" si="0"/>
        <v>317.41600000000005</v>
      </c>
      <c r="G21" s="257">
        <f t="shared" si="1"/>
        <v>0.0050673583852883005</v>
      </c>
      <c r="H21" s="254">
        <v>192.12</v>
      </c>
      <c r="I21" s="255">
        <v>67.431</v>
      </c>
      <c r="J21" s="256">
        <v>36.24</v>
      </c>
      <c r="K21" s="255">
        <v>48.341</v>
      </c>
      <c r="L21" s="256">
        <f t="shared" si="2"/>
        <v>344.132</v>
      </c>
      <c r="M21" s="258">
        <f t="shared" si="3"/>
        <v>-0.07763300129020245</v>
      </c>
      <c r="N21" s="254">
        <v>472.207</v>
      </c>
      <c r="O21" s="255">
        <v>483.668</v>
      </c>
      <c r="P21" s="256">
        <v>0</v>
      </c>
      <c r="Q21" s="255">
        <v>5.865</v>
      </c>
      <c r="R21" s="256">
        <f t="shared" si="4"/>
        <v>961.74</v>
      </c>
      <c r="S21" s="257">
        <f t="shared" si="5"/>
        <v>0.0043246636434551506</v>
      </c>
      <c r="T21" s="268">
        <v>619.631</v>
      </c>
      <c r="U21" s="255">
        <v>426.22599999999994</v>
      </c>
      <c r="V21" s="256">
        <v>36.24</v>
      </c>
      <c r="W21" s="255">
        <v>48.341</v>
      </c>
      <c r="X21" s="256">
        <f t="shared" si="6"/>
        <v>1130.4379999999999</v>
      </c>
      <c r="Y21" s="259">
        <f t="shared" si="7"/>
        <v>-0.14923242141541582</v>
      </c>
    </row>
    <row r="22" spans="1:25" ht="18.75" customHeight="1">
      <c r="A22" s="253" t="s">
        <v>367</v>
      </c>
      <c r="B22" s="254">
        <v>2.139</v>
      </c>
      <c r="C22" s="255">
        <v>0.203</v>
      </c>
      <c r="D22" s="256">
        <v>245.668</v>
      </c>
      <c r="E22" s="255">
        <v>12.211</v>
      </c>
      <c r="F22" s="256">
        <f t="shared" si="0"/>
        <v>260.221</v>
      </c>
      <c r="G22" s="257">
        <f t="shared" si="1"/>
        <v>0.004154274095754804</v>
      </c>
      <c r="H22" s="254">
        <v>172.40800000000002</v>
      </c>
      <c r="I22" s="255">
        <v>47.116</v>
      </c>
      <c r="J22" s="256">
        <v>56.982</v>
      </c>
      <c r="K22" s="255">
        <v>0</v>
      </c>
      <c r="L22" s="256">
        <f t="shared" si="2"/>
        <v>276.506</v>
      </c>
      <c r="M22" s="258">
        <f t="shared" si="3"/>
        <v>-0.05889564783404333</v>
      </c>
      <c r="N22" s="254">
        <v>32.864000000000004</v>
      </c>
      <c r="O22" s="255">
        <v>0.29000000000000004</v>
      </c>
      <c r="P22" s="256">
        <v>252.915</v>
      </c>
      <c r="Q22" s="255">
        <v>12.211</v>
      </c>
      <c r="R22" s="256">
        <f t="shared" si="4"/>
        <v>298.28000000000003</v>
      </c>
      <c r="S22" s="257">
        <f t="shared" si="5"/>
        <v>0.0013412779665708014</v>
      </c>
      <c r="T22" s="268">
        <v>760.4869999999999</v>
      </c>
      <c r="U22" s="255">
        <v>369.013</v>
      </c>
      <c r="V22" s="256">
        <v>57.082</v>
      </c>
      <c r="W22" s="255">
        <v>116.84800000000001</v>
      </c>
      <c r="X22" s="256">
        <f t="shared" si="6"/>
        <v>1303.4299999999998</v>
      </c>
      <c r="Y22" s="259">
        <f t="shared" si="7"/>
        <v>-0.7711576379245528</v>
      </c>
    </row>
    <row r="23" spans="1:25" ht="19.5" customHeight="1" thickBot="1">
      <c r="A23" s="260" t="s">
        <v>48</v>
      </c>
      <c r="B23" s="261">
        <v>24.199</v>
      </c>
      <c r="C23" s="262">
        <v>1.718</v>
      </c>
      <c r="D23" s="263">
        <v>0.04</v>
      </c>
      <c r="E23" s="262">
        <v>0.04</v>
      </c>
      <c r="F23" s="263">
        <f t="shared" si="0"/>
        <v>25.997</v>
      </c>
      <c r="G23" s="264">
        <f t="shared" si="1"/>
        <v>0.000415026702946102</v>
      </c>
      <c r="H23" s="261">
        <v>23.975</v>
      </c>
      <c r="I23" s="262">
        <v>0</v>
      </c>
      <c r="J23" s="263"/>
      <c r="K23" s="262"/>
      <c r="L23" s="263">
        <f t="shared" si="2"/>
        <v>23.975</v>
      </c>
      <c r="M23" s="258">
        <f t="shared" si="3"/>
        <v>0.08433785192909271</v>
      </c>
      <c r="N23" s="261">
        <v>91.758</v>
      </c>
      <c r="O23" s="262">
        <v>5.481</v>
      </c>
      <c r="P23" s="263">
        <v>0.11000000000000001</v>
      </c>
      <c r="Q23" s="262">
        <v>0.11000000000000001</v>
      </c>
      <c r="R23" s="263">
        <f t="shared" si="4"/>
        <v>97.45899999999999</v>
      </c>
      <c r="S23" s="264">
        <f t="shared" si="5"/>
        <v>0.00043824463371336896</v>
      </c>
      <c r="T23" s="269">
        <v>74.49600000000001</v>
      </c>
      <c r="U23" s="262">
        <v>6.2219999999999995</v>
      </c>
      <c r="V23" s="263">
        <v>0</v>
      </c>
      <c r="W23" s="262">
        <v>30.037</v>
      </c>
      <c r="X23" s="263">
        <f t="shared" si="6"/>
        <v>110.755</v>
      </c>
      <c r="Y23" s="266">
        <f t="shared" si="7"/>
        <v>-0.1200487562638256</v>
      </c>
    </row>
    <row r="24" spans="1:25" s="141" customFormat="1" ht="19.5" customHeight="1">
      <c r="A24" s="150" t="s">
        <v>51</v>
      </c>
      <c r="B24" s="147">
        <f>SUM(B25:B31)</f>
        <v>2846.306</v>
      </c>
      <c r="C24" s="146">
        <f>SUM(C25:C31)</f>
        <v>2649.2030000000004</v>
      </c>
      <c r="D24" s="145">
        <f>SUM(D25:D31)</f>
        <v>796.794</v>
      </c>
      <c r="E24" s="146">
        <f>SUM(E25:E31)</f>
        <v>531.803</v>
      </c>
      <c r="F24" s="145">
        <f t="shared" si="0"/>
        <v>6824.106</v>
      </c>
      <c r="G24" s="148">
        <f t="shared" si="1"/>
        <v>0.10894280931394824</v>
      </c>
      <c r="H24" s="147">
        <f>SUM(H25:H31)</f>
        <v>2719.7110000000002</v>
      </c>
      <c r="I24" s="146">
        <f>SUM(I25:I31)</f>
        <v>2600.4359999999997</v>
      </c>
      <c r="J24" s="145">
        <f>SUM(J25:J31)</f>
        <v>627.664</v>
      </c>
      <c r="K24" s="146">
        <f>SUM(K25:K31)</f>
        <v>482.339</v>
      </c>
      <c r="L24" s="145">
        <f t="shared" si="2"/>
        <v>6430.15</v>
      </c>
      <c r="M24" s="149">
        <f aca="true" t="shared" si="8" ref="M24:M45">IF(ISERROR(F24/L24-1),"         /0",(F24/L24-1))</f>
        <v>0.06126699999222418</v>
      </c>
      <c r="N24" s="147">
        <f>SUM(N25:N31)</f>
        <v>11532.015</v>
      </c>
      <c r="O24" s="146">
        <f>SUM(O25:O31)</f>
        <v>10638.562</v>
      </c>
      <c r="P24" s="145">
        <f>SUM(P25:P31)</f>
        <v>2437.5290000000005</v>
      </c>
      <c r="Q24" s="146">
        <f>SUM(Q25:Q31)</f>
        <v>2038.5659999999998</v>
      </c>
      <c r="R24" s="145">
        <f t="shared" si="4"/>
        <v>26646.672</v>
      </c>
      <c r="S24" s="148">
        <f t="shared" si="5"/>
        <v>0.11982229460922322</v>
      </c>
      <c r="T24" s="147">
        <f>SUM(T25:T31)</f>
        <v>9969.143</v>
      </c>
      <c r="U24" s="146">
        <f>SUM(U25:U31)</f>
        <v>10231.374</v>
      </c>
      <c r="V24" s="145">
        <f>SUM(V25:V31)</f>
        <v>2406.7799999999997</v>
      </c>
      <c r="W24" s="146">
        <f>SUM(W25:W31)</f>
        <v>1651.453</v>
      </c>
      <c r="X24" s="145">
        <f t="shared" si="6"/>
        <v>24258.75</v>
      </c>
      <c r="Y24" s="142">
        <f t="shared" si="7"/>
        <v>0.09843549234812166</v>
      </c>
    </row>
    <row r="25" spans="1:25" ht="19.5" customHeight="1">
      <c r="A25" s="246" t="s">
        <v>371</v>
      </c>
      <c r="B25" s="247">
        <v>954.08</v>
      </c>
      <c r="C25" s="248">
        <v>1436.1230000000003</v>
      </c>
      <c r="D25" s="249">
        <v>9.733</v>
      </c>
      <c r="E25" s="248">
        <v>0</v>
      </c>
      <c r="F25" s="249">
        <f t="shared" si="0"/>
        <v>2399.9360000000006</v>
      </c>
      <c r="G25" s="250">
        <f t="shared" si="1"/>
        <v>0.038313556385800536</v>
      </c>
      <c r="H25" s="247">
        <v>887.855</v>
      </c>
      <c r="I25" s="248">
        <v>1363.8939999999998</v>
      </c>
      <c r="J25" s="249">
        <v>0</v>
      </c>
      <c r="K25" s="248">
        <v>0</v>
      </c>
      <c r="L25" s="249">
        <f t="shared" si="2"/>
        <v>2251.749</v>
      </c>
      <c r="M25" s="251">
        <f t="shared" si="8"/>
        <v>0.06580973278993385</v>
      </c>
      <c r="N25" s="247">
        <v>3486.235</v>
      </c>
      <c r="O25" s="248">
        <v>5744.71</v>
      </c>
      <c r="P25" s="249">
        <v>9.733</v>
      </c>
      <c r="Q25" s="248">
        <v>0.1</v>
      </c>
      <c r="R25" s="249">
        <f t="shared" si="4"/>
        <v>9240.778</v>
      </c>
      <c r="S25" s="250">
        <f t="shared" si="5"/>
        <v>0.04155307739497183</v>
      </c>
      <c r="T25" s="247">
        <v>2884.238</v>
      </c>
      <c r="U25" s="248">
        <v>5293.759</v>
      </c>
      <c r="V25" s="249">
        <v>0</v>
      </c>
      <c r="W25" s="248">
        <v>0</v>
      </c>
      <c r="X25" s="249">
        <f t="shared" si="6"/>
        <v>8177.996999999999</v>
      </c>
      <c r="Y25" s="252">
        <f t="shared" si="7"/>
        <v>0.12995614940920142</v>
      </c>
    </row>
    <row r="26" spans="1:25" ht="19.5" customHeight="1">
      <c r="A26" s="253" t="s">
        <v>376</v>
      </c>
      <c r="B26" s="254">
        <v>790.9199999999998</v>
      </c>
      <c r="C26" s="255">
        <v>394.72299999999996</v>
      </c>
      <c r="D26" s="256">
        <v>787.061</v>
      </c>
      <c r="E26" s="255">
        <v>0</v>
      </c>
      <c r="F26" s="256">
        <f t="shared" si="0"/>
        <v>1972.7039999999997</v>
      </c>
      <c r="G26" s="257">
        <f t="shared" si="1"/>
        <v>0.03149305062155584</v>
      </c>
      <c r="H26" s="254">
        <v>801.3720000000001</v>
      </c>
      <c r="I26" s="255">
        <v>416.37800000000004</v>
      </c>
      <c r="J26" s="256">
        <v>627.664</v>
      </c>
      <c r="K26" s="255"/>
      <c r="L26" s="256">
        <f t="shared" si="2"/>
        <v>1845.414</v>
      </c>
      <c r="M26" s="258">
        <f t="shared" si="8"/>
        <v>0.06897639228920971</v>
      </c>
      <c r="N26" s="254">
        <v>3396.391</v>
      </c>
      <c r="O26" s="255">
        <v>1795.107</v>
      </c>
      <c r="P26" s="256">
        <v>2427.7960000000003</v>
      </c>
      <c r="Q26" s="255"/>
      <c r="R26" s="256">
        <f t="shared" si="4"/>
        <v>7619.294</v>
      </c>
      <c r="S26" s="257">
        <f t="shared" si="5"/>
        <v>0.03426173784036846</v>
      </c>
      <c r="T26" s="254">
        <v>2882.681</v>
      </c>
      <c r="U26" s="255">
        <v>1626.1229999999998</v>
      </c>
      <c r="V26" s="256">
        <v>2406.7799999999997</v>
      </c>
      <c r="W26" s="255">
        <v>40.074</v>
      </c>
      <c r="X26" s="256">
        <f t="shared" si="6"/>
        <v>6955.657999999999</v>
      </c>
      <c r="Y26" s="259">
        <f t="shared" si="7"/>
        <v>0.0954095212846866</v>
      </c>
    </row>
    <row r="27" spans="1:25" ht="19.5" customHeight="1">
      <c r="A27" s="253" t="s">
        <v>374</v>
      </c>
      <c r="B27" s="254">
        <v>118.18499999999999</v>
      </c>
      <c r="C27" s="255">
        <v>298.048</v>
      </c>
      <c r="D27" s="256">
        <v>0</v>
      </c>
      <c r="E27" s="255">
        <v>531.803</v>
      </c>
      <c r="F27" s="256">
        <f>SUM(B27:E27)</f>
        <v>948.0360000000001</v>
      </c>
      <c r="G27" s="257">
        <f>F27/$F$9</f>
        <v>0.015134833071285565</v>
      </c>
      <c r="H27" s="254">
        <v>31.991000000000003</v>
      </c>
      <c r="I27" s="255">
        <v>288.227</v>
      </c>
      <c r="J27" s="256"/>
      <c r="K27" s="255"/>
      <c r="L27" s="256">
        <f>SUM(H27:K27)</f>
        <v>320.21799999999996</v>
      </c>
      <c r="M27" s="258">
        <f>IF(ISERROR(F27/L27-1),"         /0",(F27/L27-1))</f>
        <v>1.9605955942514166</v>
      </c>
      <c r="N27" s="254">
        <v>413.895</v>
      </c>
      <c r="O27" s="255">
        <v>926.598</v>
      </c>
      <c r="P27" s="256"/>
      <c r="Q27" s="255">
        <v>2038.466</v>
      </c>
      <c r="R27" s="256">
        <f>SUM(N27:Q27)</f>
        <v>3378.959</v>
      </c>
      <c r="S27" s="257">
        <f>R27/$R$9</f>
        <v>0.015194190883217473</v>
      </c>
      <c r="T27" s="254">
        <v>180.09900000000002</v>
      </c>
      <c r="U27" s="255">
        <v>1134.685</v>
      </c>
      <c r="V27" s="256"/>
      <c r="W27" s="255"/>
      <c r="X27" s="256">
        <f>SUM(T27:W27)</f>
        <v>1314.7839999999999</v>
      </c>
      <c r="Y27" s="259">
        <f>IF(ISERROR(R27/X27-1),"         /0",IF(R27/X27&gt;5,"  *  ",(R27/X27-1)))</f>
        <v>1.5699727103463386</v>
      </c>
    </row>
    <row r="28" spans="1:25" ht="19.5" customHeight="1">
      <c r="A28" s="253" t="s">
        <v>395</v>
      </c>
      <c r="B28" s="254">
        <v>749.777</v>
      </c>
      <c r="C28" s="255">
        <v>83.381</v>
      </c>
      <c r="D28" s="256">
        <v>0</v>
      </c>
      <c r="E28" s="255">
        <v>0</v>
      </c>
      <c r="F28" s="256">
        <f t="shared" si="0"/>
        <v>833.158</v>
      </c>
      <c r="G28" s="257">
        <f t="shared" si="1"/>
        <v>0.013300873861336635</v>
      </c>
      <c r="H28" s="254">
        <v>811.87</v>
      </c>
      <c r="I28" s="255">
        <v>64.484</v>
      </c>
      <c r="J28" s="256"/>
      <c r="K28" s="255"/>
      <c r="L28" s="256">
        <f t="shared" si="2"/>
        <v>876.354</v>
      </c>
      <c r="M28" s="258" t="s">
        <v>43</v>
      </c>
      <c r="N28" s="254">
        <v>3316.508</v>
      </c>
      <c r="O28" s="255">
        <v>236.77599999999998</v>
      </c>
      <c r="P28" s="256"/>
      <c r="Q28" s="255"/>
      <c r="R28" s="256">
        <f t="shared" si="4"/>
        <v>3553.2839999999997</v>
      </c>
      <c r="S28" s="257">
        <f t="shared" si="5"/>
        <v>0.01597807944940513</v>
      </c>
      <c r="T28" s="254">
        <v>2981.959</v>
      </c>
      <c r="U28" s="255">
        <v>322.306</v>
      </c>
      <c r="V28" s="256"/>
      <c r="W28" s="255"/>
      <c r="X28" s="256">
        <f t="shared" si="6"/>
        <v>3304.265</v>
      </c>
      <c r="Y28" s="259">
        <f t="shared" si="7"/>
        <v>0.07536290218853514</v>
      </c>
    </row>
    <row r="29" spans="1:25" ht="19.5" customHeight="1">
      <c r="A29" s="253" t="s">
        <v>372</v>
      </c>
      <c r="B29" s="254">
        <v>176.998</v>
      </c>
      <c r="C29" s="255">
        <v>221.085</v>
      </c>
      <c r="D29" s="256">
        <v>0</v>
      </c>
      <c r="E29" s="255">
        <v>0</v>
      </c>
      <c r="F29" s="256">
        <f t="shared" si="0"/>
        <v>398.08299999999997</v>
      </c>
      <c r="G29" s="257">
        <f t="shared" si="1"/>
        <v>0.006355159248716895</v>
      </c>
      <c r="H29" s="254">
        <v>159.443</v>
      </c>
      <c r="I29" s="255">
        <v>241.425</v>
      </c>
      <c r="J29" s="256">
        <v>0</v>
      </c>
      <c r="K29" s="255">
        <v>0</v>
      </c>
      <c r="L29" s="256">
        <f t="shared" si="2"/>
        <v>400.86800000000005</v>
      </c>
      <c r="M29" s="258">
        <f t="shared" si="8"/>
        <v>-0.006947424089725485</v>
      </c>
      <c r="N29" s="254">
        <v>804.5970000000001</v>
      </c>
      <c r="O29" s="255">
        <v>1010.778</v>
      </c>
      <c r="P29" s="256">
        <v>0</v>
      </c>
      <c r="Q29" s="255">
        <v>0</v>
      </c>
      <c r="R29" s="256">
        <f t="shared" si="4"/>
        <v>1815.375</v>
      </c>
      <c r="S29" s="257">
        <f t="shared" si="5"/>
        <v>0.00816321070324349</v>
      </c>
      <c r="T29" s="254">
        <v>972.3750000000002</v>
      </c>
      <c r="U29" s="255">
        <v>965.849</v>
      </c>
      <c r="V29" s="256">
        <v>0</v>
      </c>
      <c r="W29" s="255">
        <v>0</v>
      </c>
      <c r="X29" s="256">
        <f t="shared" si="6"/>
        <v>1938.2240000000002</v>
      </c>
      <c r="Y29" s="259">
        <f t="shared" si="7"/>
        <v>-0.06338225096789651</v>
      </c>
    </row>
    <row r="30" spans="1:25" ht="19.5" customHeight="1">
      <c r="A30" s="253" t="s">
        <v>373</v>
      </c>
      <c r="B30" s="254">
        <v>51.714</v>
      </c>
      <c r="C30" s="255">
        <v>215.503</v>
      </c>
      <c r="D30" s="256">
        <v>0</v>
      </c>
      <c r="E30" s="255">
        <v>0</v>
      </c>
      <c r="F30" s="256">
        <f t="shared" si="0"/>
        <v>267.217</v>
      </c>
      <c r="G30" s="257">
        <f t="shared" si="1"/>
        <v>0.004265961090939283</v>
      </c>
      <c r="H30" s="254">
        <v>21.211000000000002</v>
      </c>
      <c r="I30" s="255">
        <v>225.982</v>
      </c>
      <c r="J30" s="256"/>
      <c r="K30" s="255"/>
      <c r="L30" s="256">
        <f t="shared" si="2"/>
        <v>247.193</v>
      </c>
      <c r="M30" s="258">
        <f t="shared" si="8"/>
        <v>0.0810055300918715</v>
      </c>
      <c r="N30" s="254">
        <v>82.311</v>
      </c>
      <c r="O30" s="255">
        <v>900.406</v>
      </c>
      <c r="P30" s="256"/>
      <c r="Q30" s="255"/>
      <c r="R30" s="256">
        <f t="shared" si="4"/>
        <v>982.717</v>
      </c>
      <c r="S30" s="257">
        <f t="shared" si="5"/>
        <v>0.004418991080443067</v>
      </c>
      <c r="T30" s="254">
        <v>50.717</v>
      </c>
      <c r="U30" s="255">
        <v>888.21</v>
      </c>
      <c r="V30" s="256"/>
      <c r="W30" s="255"/>
      <c r="X30" s="256">
        <f t="shared" si="6"/>
        <v>938.927</v>
      </c>
      <c r="Y30" s="259">
        <f t="shared" si="7"/>
        <v>0.046638343555995165</v>
      </c>
    </row>
    <row r="31" spans="1:25" ht="18.75" customHeight="1" thickBot="1">
      <c r="A31" s="253" t="s">
        <v>48</v>
      </c>
      <c r="B31" s="254">
        <v>4.632000000000001</v>
      </c>
      <c r="C31" s="255">
        <v>0.34</v>
      </c>
      <c r="D31" s="256">
        <v>0</v>
      </c>
      <c r="E31" s="255">
        <v>0</v>
      </c>
      <c r="F31" s="256">
        <f t="shared" si="0"/>
        <v>4.972</v>
      </c>
      <c r="G31" s="257">
        <f t="shared" si="1"/>
        <v>7.937503431349846E-05</v>
      </c>
      <c r="H31" s="254">
        <v>5.969000000000001</v>
      </c>
      <c r="I31" s="255">
        <v>0.046</v>
      </c>
      <c r="J31" s="256"/>
      <c r="K31" s="255">
        <v>482.339</v>
      </c>
      <c r="L31" s="256">
        <f t="shared" si="2"/>
        <v>488.354</v>
      </c>
      <c r="M31" s="258">
        <f t="shared" si="8"/>
        <v>-0.9898188609082755</v>
      </c>
      <c r="N31" s="254">
        <v>32.078</v>
      </c>
      <c r="O31" s="255">
        <v>24.187</v>
      </c>
      <c r="P31" s="256"/>
      <c r="Q31" s="255">
        <v>0</v>
      </c>
      <c r="R31" s="256">
        <f t="shared" si="4"/>
        <v>56.265</v>
      </c>
      <c r="S31" s="257">
        <f t="shared" si="5"/>
        <v>0.00025300725757377673</v>
      </c>
      <c r="T31" s="254">
        <v>17.074</v>
      </c>
      <c r="U31" s="255">
        <v>0.44199999999999995</v>
      </c>
      <c r="V31" s="256"/>
      <c r="W31" s="255">
        <v>1611.379</v>
      </c>
      <c r="X31" s="256">
        <f t="shared" si="6"/>
        <v>1628.895</v>
      </c>
      <c r="Y31" s="259">
        <f t="shared" si="7"/>
        <v>-0.965458178703968</v>
      </c>
    </row>
    <row r="32" spans="1:25" s="141" customFormat="1" ht="19.5" customHeight="1">
      <c r="A32" s="150" t="s">
        <v>50</v>
      </c>
      <c r="B32" s="147">
        <f>SUM(B33:B40)</f>
        <v>3057.3150000000005</v>
      </c>
      <c r="C32" s="146">
        <f>SUM(C33:C40)</f>
        <v>1566.3369999999995</v>
      </c>
      <c r="D32" s="145">
        <f>SUM(D33:D40)</f>
        <v>807.7620000000001</v>
      </c>
      <c r="E32" s="146">
        <f>SUM(E33:E40)</f>
        <v>521.8989999999999</v>
      </c>
      <c r="F32" s="145">
        <f t="shared" si="0"/>
        <v>5953.313</v>
      </c>
      <c r="G32" s="148">
        <f t="shared" si="1"/>
        <v>0.09504111497465736</v>
      </c>
      <c r="H32" s="147">
        <f>SUM(H33:H40)</f>
        <v>2614.997</v>
      </c>
      <c r="I32" s="146">
        <f>SUM(I33:I40)</f>
        <v>1813.695</v>
      </c>
      <c r="J32" s="145">
        <f>SUM(J33:J40)</f>
        <v>454.91200000000003</v>
      </c>
      <c r="K32" s="146">
        <f>SUM(K33:K40)</f>
        <v>288.986</v>
      </c>
      <c r="L32" s="145">
        <f t="shared" si="2"/>
        <v>5172.59</v>
      </c>
      <c r="M32" s="149">
        <f t="shared" si="8"/>
        <v>0.15093463815999342</v>
      </c>
      <c r="N32" s="147">
        <f>SUM(N33:N40)</f>
        <v>10652.058</v>
      </c>
      <c r="O32" s="146">
        <f>SUM(O33:O40)</f>
        <v>5820.826999999999</v>
      </c>
      <c r="P32" s="145">
        <f>SUM(P33:P40)</f>
        <v>2968.7570000000005</v>
      </c>
      <c r="Q32" s="146">
        <f>SUM(Q33:Q40)</f>
        <v>2009.835</v>
      </c>
      <c r="R32" s="145">
        <f t="shared" si="4"/>
        <v>21451.477000000003</v>
      </c>
      <c r="S32" s="148">
        <f t="shared" si="5"/>
        <v>0.09646102135745042</v>
      </c>
      <c r="T32" s="147">
        <f>SUM(T33:T40)</f>
        <v>9534.802</v>
      </c>
      <c r="U32" s="146">
        <f>SUM(U33:U40)</f>
        <v>6267.891</v>
      </c>
      <c r="V32" s="145">
        <f>SUM(V33:V40)</f>
        <v>1610.9609999999998</v>
      </c>
      <c r="W32" s="146">
        <f>SUM(W33:W40)</f>
        <v>974.5220000000002</v>
      </c>
      <c r="X32" s="145">
        <f t="shared" si="6"/>
        <v>18388.176</v>
      </c>
      <c r="Y32" s="142">
        <f t="shared" si="7"/>
        <v>0.16659080269842996</v>
      </c>
    </row>
    <row r="33" spans="1:25" s="111" customFormat="1" ht="19.5" customHeight="1">
      <c r="A33" s="246" t="s">
        <v>382</v>
      </c>
      <c r="B33" s="247">
        <v>1804.8740000000005</v>
      </c>
      <c r="C33" s="248">
        <v>945.9269999999999</v>
      </c>
      <c r="D33" s="249">
        <v>468.421</v>
      </c>
      <c r="E33" s="248">
        <v>270.553</v>
      </c>
      <c r="F33" s="249">
        <f t="shared" si="0"/>
        <v>3489.775</v>
      </c>
      <c r="G33" s="250">
        <f t="shared" si="1"/>
        <v>0.05571219034018284</v>
      </c>
      <c r="H33" s="247">
        <v>1806.263</v>
      </c>
      <c r="I33" s="248">
        <v>1239.173</v>
      </c>
      <c r="J33" s="249">
        <v>43.031</v>
      </c>
      <c r="K33" s="248">
        <v>36.620999999999995</v>
      </c>
      <c r="L33" s="249">
        <f t="shared" si="2"/>
        <v>3125.0879999999997</v>
      </c>
      <c r="M33" s="251">
        <f t="shared" si="8"/>
        <v>0.1166965538250444</v>
      </c>
      <c r="N33" s="247">
        <v>6587.970000000001</v>
      </c>
      <c r="O33" s="248">
        <v>3507.403</v>
      </c>
      <c r="P33" s="249">
        <v>1879.333</v>
      </c>
      <c r="Q33" s="248">
        <v>964.3280000000001</v>
      </c>
      <c r="R33" s="249">
        <f t="shared" si="4"/>
        <v>12939.034000000001</v>
      </c>
      <c r="S33" s="250">
        <f t="shared" si="5"/>
        <v>0.05818305355005519</v>
      </c>
      <c r="T33" s="267">
        <v>6545.174999999999</v>
      </c>
      <c r="U33" s="248">
        <v>4198.438</v>
      </c>
      <c r="V33" s="249">
        <v>330.846</v>
      </c>
      <c r="W33" s="248">
        <v>238.52700000000002</v>
      </c>
      <c r="X33" s="249">
        <f t="shared" si="6"/>
        <v>11312.985999999999</v>
      </c>
      <c r="Y33" s="252">
        <f t="shared" si="7"/>
        <v>0.14373287476887198</v>
      </c>
    </row>
    <row r="34" spans="1:25" s="111" customFormat="1" ht="19.5" customHeight="1">
      <c r="A34" s="253" t="s">
        <v>383</v>
      </c>
      <c r="B34" s="254">
        <v>845.0229999999999</v>
      </c>
      <c r="C34" s="255">
        <v>391.51599999999996</v>
      </c>
      <c r="D34" s="256">
        <v>339.141</v>
      </c>
      <c r="E34" s="255">
        <v>251.219</v>
      </c>
      <c r="F34" s="256">
        <f aca="true" t="shared" si="9" ref="F34:F40">SUM(B34:E34)</f>
        <v>1826.899</v>
      </c>
      <c r="G34" s="257">
        <f aca="true" t="shared" si="10" ref="G34:G40">F34/$F$9</f>
        <v>0.0291653601794642</v>
      </c>
      <c r="H34" s="254">
        <v>554.146</v>
      </c>
      <c r="I34" s="255">
        <v>438.145</v>
      </c>
      <c r="J34" s="256">
        <v>326.021</v>
      </c>
      <c r="K34" s="255">
        <v>252.065</v>
      </c>
      <c r="L34" s="256">
        <f aca="true" t="shared" si="11" ref="L34:L40">SUM(H34:K34)</f>
        <v>1570.377</v>
      </c>
      <c r="M34" s="258">
        <f aca="true" t="shared" si="12" ref="M34:M40">IF(ISERROR(F34/L34-1),"         /0",(F34/L34-1))</f>
        <v>0.16335058396805358</v>
      </c>
      <c r="N34" s="254">
        <v>2717.4</v>
      </c>
      <c r="O34" s="255">
        <v>1835.425</v>
      </c>
      <c r="P34" s="256">
        <v>959.7550000000001</v>
      </c>
      <c r="Q34" s="255">
        <v>1038.224</v>
      </c>
      <c r="R34" s="256">
        <f aca="true" t="shared" si="13" ref="R34:R40">SUM(N34:Q34)</f>
        <v>6550.804</v>
      </c>
      <c r="S34" s="257">
        <f aca="true" t="shared" si="14" ref="S34:S40">R34/$R$9</f>
        <v>0.029457050652151907</v>
      </c>
      <c r="T34" s="268">
        <v>2060.386</v>
      </c>
      <c r="U34" s="255">
        <v>1589.2399999999998</v>
      </c>
      <c r="V34" s="256">
        <v>1194.115</v>
      </c>
      <c r="W34" s="255">
        <v>722.5260000000001</v>
      </c>
      <c r="X34" s="256">
        <f aca="true" t="shared" si="15" ref="X34:X39">SUM(T34:W34)</f>
        <v>5566.267</v>
      </c>
      <c r="Y34" s="259">
        <f aca="true" t="shared" si="16" ref="Y34:Y40">IF(ISERROR(R34/X34-1),"         /0",IF(R34/X34&gt;5,"  *  ",(R34/X34-1)))</f>
        <v>0.17687563316671673</v>
      </c>
    </row>
    <row r="35" spans="1:25" s="111" customFormat="1" ht="19.5" customHeight="1">
      <c r="A35" s="253" t="s">
        <v>385</v>
      </c>
      <c r="B35" s="254">
        <v>137.35099999999997</v>
      </c>
      <c r="C35" s="255">
        <v>140.70100000000002</v>
      </c>
      <c r="D35" s="256">
        <v>0</v>
      </c>
      <c r="E35" s="255">
        <v>0</v>
      </c>
      <c r="F35" s="256">
        <f t="shared" si="9"/>
        <v>278.052</v>
      </c>
      <c r="G35" s="257">
        <f t="shared" si="10"/>
        <v>0.004438935446688832</v>
      </c>
      <c r="H35" s="254">
        <v>33.522</v>
      </c>
      <c r="I35" s="255">
        <v>7.884</v>
      </c>
      <c r="J35" s="256">
        <v>61.25</v>
      </c>
      <c r="K35" s="255">
        <v>0.3</v>
      </c>
      <c r="L35" s="256">
        <f t="shared" si="11"/>
        <v>102.956</v>
      </c>
      <c r="M35" s="258">
        <f t="shared" si="12"/>
        <v>1.7006876724037454</v>
      </c>
      <c r="N35" s="254">
        <v>288.304</v>
      </c>
      <c r="O35" s="255">
        <v>192.459</v>
      </c>
      <c r="P35" s="256">
        <v>0.03</v>
      </c>
      <c r="Q35" s="255">
        <v>0.03</v>
      </c>
      <c r="R35" s="256">
        <f t="shared" si="13"/>
        <v>480.8229999999999</v>
      </c>
      <c r="S35" s="257">
        <f t="shared" si="14"/>
        <v>0.0021621204764666496</v>
      </c>
      <c r="T35" s="268">
        <v>163.86700000000002</v>
      </c>
      <c r="U35" s="255">
        <v>35.251999999999995</v>
      </c>
      <c r="V35" s="256">
        <v>61.27</v>
      </c>
      <c r="W35" s="255">
        <v>0.44999999999999996</v>
      </c>
      <c r="X35" s="256">
        <f t="shared" si="15"/>
        <v>260.839</v>
      </c>
      <c r="Y35" s="259">
        <f t="shared" si="16"/>
        <v>0.843370814947151</v>
      </c>
    </row>
    <row r="36" spans="1:25" s="111" customFormat="1" ht="19.5" customHeight="1">
      <c r="A36" s="253" t="s">
        <v>384</v>
      </c>
      <c r="B36" s="254">
        <v>100.863</v>
      </c>
      <c r="C36" s="255">
        <v>25.725</v>
      </c>
      <c r="D36" s="256">
        <v>0</v>
      </c>
      <c r="E36" s="255">
        <v>0</v>
      </c>
      <c r="F36" s="256">
        <f>SUM(B36:E36)</f>
        <v>126.588</v>
      </c>
      <c r="G36" s="257">
        <f>F36/$F$9</f>
        <v>0.0020209024223003104</v>
      </c>
      <c r="H36" s="254">
        <v>69.318</v>
      </c>
      <c r="I36" s="255">
        <v>44.355000000000004</v>
      </c>
      <c r="J36" s="256"/>
      <c r="K36" s="255"/>
      <c r="L36" s="256">
        <f>SUM(H36:K36)</f>
        <v>113.673</v>
      </c>
      <c r="M36" s="258">
        <f>IF(ISERROR(F36/L36-1),"         /0",(F36/L36-1))</f>
        <v>0.11361537040458147</v>
      </c>
      <c r="N36" s="254">
        <v>428.13300000000004</v>
      </c>
      <c r="O36" s="255">
        <v>79.061</v>
      </c>
      <c r="P36" s="256">
        <v>65.04</v>
      </c>
      <c r="Q36" s="255">
        <v>6.826</v>
      </c>
      <c r="R36" s="256">
        <f>SUM(N36:Q36)</f>
        <v>579.0600000000001</v>
      </c>
      <c r="S36" s="257">
        <f>R36/$R$9</f>
        <v>0.0026038635487544864</v>
      </c>
      <c r="T36" s="268">
        <v>225.469</v>
      </c>
      <c r="U36" s="255">
        <v>201.79</v>
      </c>
      <c r="V36" s="256">
        <v>0.12</v>
      </c>
      <c r="W36" s="255">
        <v>13.019</v>
      </c>
      <c r="X36" s="256">
        <f t="shared" si="15"/>
        <v>440.398</v>
      </c>
      <c r="Y36" s="259">
        <f>IF(ISERROR(R36/X36-1),"         /0",IF(R36/X36&gt;5,"  *  ",(R36/X36-1)))</f>
        <v>0.3148561074300973</v>
      </c>
    </row>
    <row r="37" spans="1:25" s="111" customFormat="1" ht="19.5" customHeight="1">
      <c r="A37" s="253" t="s">
        <v>386</v>
      </c>
      <c r="B37" s="254">
        <v>73.761</v>
      </c>
      <c r="C37" s="255">
        <v>31.34</v>
      </c>
      <c r="D37" s="256">
        <v>0</v>
      </c>
      <c r="E37" s="255">
        <v>0</v>
      </c>
      <c r="F37" s="256">
        <f t="shared" si="9"/>
        <v>105.101</v>
      </c>
      <c r="G37" s="257">
        <f t="shared" si="10"/>
        <v>0.001677875197381939</v>
      </c>
      <c r="H37" s="254">
        <v>104.889</v>
      </c>
      <c r="I37" s="255">
        <v>41.677</v>
      </c>
      <c r="J37" s="256">
        <v>0</v>
      </c>
      <c r="K37" s="255">
        <v>0</v>
      </c>
      <c r="L37" s="256">
        <f t="shared" si="11"/>
        <v>146.566</v>
      </c>
      <c r="M37" s="258">
        <f t="shared" si="12"/>
        <v>-0.28291008828787034</v>
      </c>
      <c r="N37" s="254">
        <v>441.608</v>
      </c>
      <c r="O37" s="255">
        <v>136.827</v>
      </c>
      <c r="P37" s="256">
        <v>0</v>
      </c>
      <c r="Q37" s="255">
        <v>0</v>
      </c>
      <c r="R37" s="256">
        <f t="shared" si="13"/>
        <v>578.435</v>
      </c>
      <c r="S37" s="257">
        <f t="shared" si="14"/>
        <v>0.0026010531064549463</v>
      </c>
      <c r="T37" s="268">
        <v>393.38499999999993</v>
      </c>
      <c r="U37" s="255">
        <v>130.45</v>
      </c>
      <c r="V37" s="256">
        <v>0</v>
      </c>
      <c r="W37" s="255">
        <v>0</v>
      </c>
      <c r="X37" s="256">
        <f t="shared" si="15"/>
        <v>523.8349999999999</v>
      </c>
      <c r="Y37" s="259">
        <f t="shared" si="16"/>
        <v>0.10423129420523636</v>
      </c>
    </row>
    <row r="38" spans="1:25" s="111" customFormat="1" ht="19.5" customHeight="1">
      <c r="A38" s="253" t="s">
        <v>387</v>
      </c>
      <c r="B38" s="254">
        <v>32.82</v>
      </c>
      <c r="C38" s="255">
        <v>31.128</v>
      </c>
      <c r="D38" s="256">
        <v>0</v>
      </c>
      <c r="E38" s="255">
        <v>0.127</v>
      </c>
      <c r="F38" s="256">
        <f t="shared" si="9"/>
        <v>64.075</v>
      </c>
      <c r="G38" s="257">
        <f t="shared" si="10"/>
        <v>0.0010229194134427622</v>
      </c>
      <c r="H38" s="254">
        <v>17.08</v>
      </c>
      <c r="I38" s="255">
        <v>42.461</v>
      </c>
      <c r="J38" s="256">
        <v>0</v>
      </c>
      <c r="K38" s="255">
        <v>0</v>
      </c>
      <c r="L38" s="256">
        <f t="shared" si="11"/>
        <v>59.541</v>
      </c>
      <c r="M38" s="258">
        <f t="shared" si="12"/>
        <v>0.0761492081086983</v>
      </c>
      <c r="N38" s="254">
        <v>113.832</v>
      </c>
      <c r="O38" s="255">
        <v>69.652</v>
      </c>
      <c r="P38" s="256">
        <v>64.199</v>
      </c>
      <c r="Q38" s="255">
        <v>0.127</v>
      </c>
      <c r="R38" s="256">
        <f t="shared" si="13"/>
        <v>247.81</v>
      </c>
      <c r="S38" s="257">
        <f t="shared" si="14"/>
        <v>0.001114329129998358</v>
      </c>
      <c r="T38" s="268">
        <v>103.645</v>
      </c>
      <c r="U38" s="255">
        <v>112.721</v>
      </c>
      <c r="V38" s="256">
        <v>0</v>
      </c>
      <c r="W38" s="255">
        <v>0</v>
      </c>
      <c r="X38" s="256">
        <f t="shared" si="15"/>
        <v>216.36599999999999</v>
      </c>
      <c r="Y38" s="259">
        <f t="shared" si="16"/>
        <v>0.14532782414982037</v>
      </c>
    </row>
    <row r="39" spans="1:25" s="111" customFormat="1" ht="19.5" customHeight="1">
      <c r="A39" s="253" t="s">
        <v>396</v>
      </c>
      <c r="B39" s="254">
        <v>58.015</v>
      </c>
      <c r="C39" s="255">
        <v>0</v>
      </c>
      <c r="D39" s="256">
        <v>0</v>
      </c>
      <c r="E39" s="255">
        <v>0</v>
      </c>
      <c r="F39" s="256">
        <f t="shared" si="9"/>
        <v>58.015</v>
      </c>
      <c r="G39" s="257">
        <f t="shared" si="10"/>
        <v>0.0009261751037203566</v>
      </c>
      <c r="H39" s="254">
        <v>0</v>
      </c>
      <c r="I39" s="255">
        <v>0</v>
      </c>
      <c r="J39" s="256"/>
      <c r="K39" s="255"/>
      <c r="L39" s="256">
        <f t="shared" si="11"/>
        <v>0</v>
      </c>
      <c r="M39" s="258" t="str">
        <f t="shared" si="12"/>
        <v>         /0</v>
      </c>
      <c r="N39" s="254">
        <v>58.015</v>
      </c>
      <c r="O39" s="255">
        <v>0</v>
      </c>
      <c r="P39" s="256">
        <v>0</v>
      </c>
      <c r="Q39" s="255">
        <v>0</v>
      </c>
      <c r="R39" s="256">
        <f t="shared" si="13"/>
        <v>58.015</v>
      </c>
      <c r="S39" s="257">
        <f t="shared" si="14"/>
        <v>0.00026087649601248835</v>
      </c>
      <c r="T39" s="268">
        <v>0</v>
      </c>
      <c r="U39" s="255">
        <v>0</v>
      </c>
      <c r="V39" s="256">
        <v>0</v>
      </c>
      <c r="W39" s="255">
        <v>0</v>
      </c>
      <c r="X39" s="256">
        <f t="shared" si="15"/>
        <v>0</v>
      </c>
      <c r="Y39" s="259" t="str">
        <f t="shared" si="16"/>
        <v>         /0</v>
      </c>
    </row>
    <row r="40" spans="1:25" s="111" customFormat="1" ht="19.5" customHeight="1" thickBot="1">
      <c r="A40" s="253" t="s">
        <v>48</v>
      </c>
      <c r="B40" s="254">
        <v>4.6080000000000005</v>
      </c>
      <c r="C40" s="255">
        <v>0</v>
      </c>
      <c r="D40" s="256">
        <v>0.2</v>
      </c>
      <c r="E40" s="255">
        <v>0</v>
      </c>
      <c r="F40" s="256">
        <f t="shared" si="9"/>
        <v>4.808000000000001</v>
      </c>
      <c r="G40" s="257">
        <f t="shared" si="10"/>
        <v>7.675687147612643E-05</v>
      </c>
      <c r="H40" s="254">
        <v>29.779</v>
      </c>
      <c r="I40" s="255">
        <v>0</v>
      </c>
      <c r="J40" s="256">
        <v>24.61</v>
      </c>
      <c r="K40" s="255"/>
      <c r="L40" s="256">
        <f t="shared" si="11"/>
        <v>54.388999999999996</v>
      </c>
      <c r="M40" s="258">
        <f t="shared" si="12"/>
        <v>-0.9115997720127231</v>
      </c>
      <c r="N40" s="254">
        <v>16.796</v>
      </c>
      <c r="O40" s="255">
        <v>0</v>
      </c>
      <c r="P40" s="256">
        <v>0.4</v>
      </c>
      <c r="Q40" s="255">
        <v>0.3</v>
      </c>
      <c r="R40" s="256">
        <f t="shared" si="13"/>
        <v>17.496</v>
      </c>
      <c r="S40" s="257">
        <f t="shared" si="14"/>
        <v>7.867439755639914E-05</v>
      </c>
      <c r="T40" s="268">
        <v>42.875</v>
      </c>
      <c r="U40" s="255">
        <v>0</v>
      </c>
      <c r="V40" s="256">
        <v>24.61</v>
      </c>
      <c r="W40" s="255">
        <v>0</v>
      </c>
      <c r="X40" s="256">
        <f t="shared" si="6"/>
        <v>67.485</v>
      </c>
      <c r="Y40" s="259">
        <f t="shared" si="16"/>
        <v>-0.740742387197155</v>
      </c>
    </row>
    <row r="41" spans="1:25" s="141" customFormat="1" ht="19.5" customHeight="1">
      <c r="A41" s="150" t="s">
        <v>49</v>
      </c>
      <c r="B41" s="147">
        <f>SUM(B42:B44)</f>
        <v>498.681</v>
      </c>
      <c r="C41" s="146">
        <f>SUM(C42:C44)</f>
        <v>71.683</v>
      </c>
      <c r="D41" s="145">
        <f>SUM(D42:D44)</f>
        <v>264.454</v>
      </c>
      <c r="E41" s="146">
        <f>SUM(E42:E44)</f>
        <v>43.839</v>
      </c>
      <c r="F41" s="145">
        <f t="shared" si="0"/>
        <v>878.6569999999999</v>
      </c>
      <c r="G41" s="148">
        <f t="shared" si="1"/>
        <v>0.014027238440224379</v>
      </c>
      <c r="H41" s="147">
        <f>SUM(H42:H44)</f>
        <v>232.976</v>
      </c>
      <c r="I41" s="146">
        <f>SUM(I42:I44)</f>
        <v>17.778999999999996</v>
      </c>
      <c r="J41" s="145">
        <f>SUM(J42:J44)</f>
        <v>54.003</v>
      </c>
      <c r="K41" s="146">
        <f>SUM(K42:K44)</f>
        <v>2.6390000000000002</v>
      </c>
      <c r="L41" s="145">
        <f t="shared" si="2"/>
        <v>307.397</v>
      </c>
      <c r="M41" s="149">
        <f t="shared" si="8"/>
        <v>1.8583785788410427</v>
      </c>
      <c r="N41" s="147">
        <f>SUM(N42:N44)</f>
        <v>1517.793</v>
      </c>
      <c r="O41" s="146">
        <f>SUM(O42:O44)</f>
        <v>183.15100000000004</v>
      </c>
      <c r="P41" s="145">
        <f>SUM(P42:P44)</f>
        <v>964.292</v>
      </c>
      <c r="Q41" s="146">
        <f>SUM(Q42:Q44)</f>
        <v>147.83799999999997</v>
      </c>
      <c r="R41" s="145">
        <f t="shared" si="4"/>
        <v>2813.0739999999996</v>
      </c>
      <c r="S41" s="148">
        <f t="shared" si="5"/>
        <v>0.012649571458137285</v>
      </c>
      <c r="T41" s="147">
        <f>SUM(T42:T44)</f>
        <v>803.8630000000002</v>
      </c>
      <c r="U41" s="146">
        <f>SUM(U42:U44)</f>
        <v>59.672999999999995</v>
      </c>
      <c r="V41" s="145">
        <f>SUM(V42:V44)</f>
        <v>262.11499999999995</v>
      </c>
      <c r="W41" s="146">
        <f>SUM(W42:W44)</f>
        <v>41.757999999999996</v>
      </c>
      <c r="X41" s="145">
        <f t="shared" si="6"/>
        <v>1167.409</v>
      </c>
      <c r="Y41" s="142">
        <f t="shared" si="7"/>
        <v>1.409673045179538</v>
      </c>
    </row>
    <row r="42" spans="1:25" ht="19.5" customHeight="1">
      <c r="A42" s="246" t="s">
        <v>390</v>
      </c>
      <c r="B42" s="247">
        <v>466.84499999999997</v>
      </c>
      <c r="C42" s="248">
        <v>68.73500000000001</v>
      </c>
      <c r="D42" s="249">
        <v>193.902</v>
      </c>
      <c r="E42" s="248">
        <v>24.08</v>
      </c>
      <c r="F42" s="249">
        <f t="shared" si="0"/>
        <v>753.562</v>
      </c>
      <c r="G42" s="250">
        <f t="shared" si="1"/>
        <v>0.012030170878388681</v>
      </c>
      <c r="H42" s="247">
        <v>204.71</v>
      </c>
      <c r="I42" s="248">
        <v>15.256999999999998</v>
      </c>
      <c r="J42" s="249">
        <v>0.22899999999999998</v>
      </c>
      <c r="K42" s="248">
        <v>0.194</v>
      </c>
      <c r="L42" s="249">
        <f t="shared" si="2"/>
        <v>220.39000000000001</v>
      </c>
      <c r="M42" s="251">
        <f t="shared" si="8"/>
        <v>2.419220472798221</v>
      </c>
      <c r="N42" s="247">
        <v>1379.4319999999998</v>
      </c>
      <c r="O42" s="248">
        <v>161.13800000000003</v>
      </c>
      <c r="P42" s="249">
        <v>689.579</v>
      </c>
      <c r="Q42" s="248">
        <v>60.650999999999996</v>
      </c>
      <c r="R42" s="249">
        <f t="shared" si="4"/>
        <v>2290.7999999999993</v>
      </c>
      <c r="S42" s="250">
        <f t="shared" si="5"/>
        <v>0.01030105795165747</v>
      </c>
      <c r="T42" s="267">
        <v>739.2550000000001</v>
      </c>
      <c r="U42" s="248">
        <v>47.745999999999995</v>
      </c>
      <c r="V42" s="249">
        <v>82.063</v>
      </c>
      <c r="W42" s="248">
        <v>14.693</v>
      </c>
      <c r="X42" s="249">
        <f t="shared" si="6"/>
        <v>883.7570000000001</v>
      </c>
      <c r="Y42" s="252">
        <f t="shared" si="7"/>
        <v>1.5921152534011034</v>
      </c>
    </row>
    <row r="43" spans="1:25" ht="19.5" customHeight="1">
      <c r="A43" s="253" t="s">
        <v>391</v>
      </c>
      <c r="B43" s="254">
        <v>31.836</v>
      </c>
      <c r="C43" s="255">
        <v>2.948</v>
      </c>
      <c r="D43" s="256">
        <v>70.552</v>
      </c>
      <c r="E43" s="255">
        <v>19.759</v>
      </c>
      <c r="F43" s="256">
        <f>SUM(B43:E43)</f>
        <v>125.09500000000001</v>
      </c>
      <c r="G43" s="257">
        <f>F43/$F$9</f>
        <v>0.001997067561835698</v>
      </c>
      <c r="H43" s="254">
        <v>28.111</v>
      </c>
      <c r="I43" s="255">
        <v>2.522</v>
      </c>
      <c r="J43" s="256">
        <v>53.774</v>
      </c>
      <c r="K43" s="255">
        <v>2.4450000000000003</v>
      </c>
      <c r="L43" s="256">
        <f>SUM(H43:K43)</f>
        <v>86.852</v>
      </c>
      <c r="M43" s="258">
        <f>IF(ISERROR(F43/L43-1),"         /0",(F43/L43-1))</f>
        <v>0.44032376917054306</v>
      </c>
      <c r="N43" s="254">
        <v>134.961</v>
      </c>
      <c r="O43" s="255">
        <v>21.944000000000003</v>
      </c>
      <c r="P43" s="256">
        <v>274.56300000000005</v>
      </c>
      <c r="Q43" s="255">
        <v>86.987</v>
      </c>
      <c r="R43" s="256">
        <f>SUM(N43:Q43)</f>
        <v>518.455</v>
      </c>
      <c r="S43" s="257">
        <f>R43/$R$9</f>
        <v>0.002331340579852705</v>
      </c>
      <c r="T43" s="268">
        <v>62.38399999999999</v>
      </c>
      <c r="U43" s="255">
        <v>11.903</v>
      </c>
      <c r="V43" s="256">
        <v>179.289</v>
      </c>
      <c r="W43" s="255">
        <v>13.988999999999999</v>
      </c>
      <c r="X43" s="256">
        <f>SUM(T43:W43)</f>
        <v>267.56499999999994</v>
      </c>
      <c r="Y43" s="259">
        <f>IF(ISERROR(R43/X43-1),"         /0",IF(R43/X43&gt;5,"  *  ",(R43/X43-1)))</f>
        <v>0.9376786948965679</v>
      </c>
    </row>
    <row r="44" spans="1:25" ht="19.5" customHeight="1" thickBot="1">
      <c r="A44" s="253" t="s">
        <v>48</v>
      </c>
      <c r="B44" s="254">
        <v>0</v>
      </c>
      <c r="C44" s="255">
        <v>0</v>
      </c>
      <c r="D44" s="256">
        <v>0</v>
      </c>
      <c r="E44" s="255">
        <v>0</v>
      </c>
      <c r="F44" s="256">
        <f>SUM(B44:E44)</f>
        <v>0</v>
      </c>
      <c r="G44" s="257">
        <f>F44/$F$9</f>
        <v>0</v>
      </c>
      <c r="H44" s="254">
        <v>0.155</v>
      </c>
      <c r="I44" s="255">
        <v>0</v>
      </c>
      <c r="J44" s="256"/>
      <c r="K44" s="255"/>
      <c r="L44" s="256">
        <f>SUM(H44:K44)</f>
        <v>0.155</v>
      </c>
      <c r="M44" s="258">
        <f>IF(ISERROR(F44/L44-1),"         /0",(F44/L44-1))</f>
        <v>-1</v>
      </c>
      <c r="N44" s="254">
        <v>3.4000000000000004</v>
      </c>
      <c r="O44" s="255">
        <v>0.069</v>
      </c>
      <c r="P44" s="256">
        <v>0.15000000000000002</v>
      </c>
      <c r="Q44" s="255">
        <v>0.2</v>
      </c>
      <c r="R44" s="256">
        <f>SUM(N44:Q44)</f>
        <v>3.8190000000000004</v>
      </c>
      <c r="S44" s="257">
        <f>R44/$R$9</f>
        <v>1.717292662710839E-05</v>
      </c>
      <c r="T44" s="268">
        <v>2.2239999999999998</v>
      </c>
      <c r="U44" s="255">
        <v>0.024</v>
      </c>
      <c r="V44" s="256">
        <v>0.763</v>
      </c>
      <c r="W44" s="255">
        <v>13.076</v>
      </c>
      <c r="X44" s="256">
        <f>SUM(T44:W44)</f>
        <v>16.087</v>
      </c>
      <c r="Y44" s="259">
        <f>IF(ISERROR(R44/X44-1),"         /0",IF(R44/X44&gt;5,"  *  ",(R44/X44-1)))</f>
        <v>-0.7626033443152856</v>
      </c>
    </row>
    <row r="45" spans="1:25" s="111" customFormat="1" ht="19.5" customHeight="1" thickBot="1">
      <c r="A45" s="140" t="s">
        <v>48</v>
      </c>
      <c r="B45" s="137">
        <v>77.972</v>
      </c>
      <c r="C45" s="136">
        <v>0.093</v>
      </c>
      <c r="D45" s="135">
        <v>0</v>
      </c>
      <c r="E45" s="136">
        <v>0</v>
      </c>
      <c r="F45" s="135">
        <f t="shared" si="0"/>
        <v>78.065</v>
      </c>
      <c r="G45" s="138">
        <f t="shared" si="1"/>
        <v>0.0012462614749966325</v>
      </c>
      <c r="H45" s="137">
        <v>62.06099999999999</v>
      </c>
      <c r="I45" s="136">
        <v>1.008</v>
      </c>
      <c r="J45" s="135">
        <v>0</v>
      </c>
      <c r="K45" s="136">
        <v>0</v>
      </c>
      <c r="L45" s="135">
        <f t="shared" si="2"/>
        <v>63.068999999999996</v>
      </c>
      <c r="M45" s="139">
        <f t="shared" si="8"/>
        <v>0.237771329813379</v>
      </c>
      <c r="N45" s="137">
        <v>282.19699999999995</v>
      </c>
      <c r="O45" s="136">
        <v>2.286</v>
      </c>
      <c r="P45" s="135">
        <v>0.1</v>
      </c>
      <c r="Q45" s="136">
        <v>0.18</v>
      </c>
      <c r="R45" s="135">
        <f t="shared" si="4"/>
        <v>284.763</v>
      </c>
      <c r="S45" s="138">
        <f t="shared" si="5"/>
        <v>0.0012804959688701926</v>
      </c>
      <c r="T45" s="137">
        <v>158.36200000000002</v>
      </c>
      <c r="U45" s="136">
        <v>1.7349999999999999</v>
      </c>
      <c r="V45" s="135">
        <v>0</v>
      </c>
      <c r="W45" s="136">
        <v>0</v>
      </c>
      <c r="X45" s="145">
        <f>SUM(T45:W45)</f>
        <v>160.09700000000004</v>
      </c>
      <c r="Y45" s="132">
        <f t="shared" si="7"/>
        <v>0.7786904189335211</v>
      </c>
    </row>
    <row r="46" ht="6.75" customHeight="1" thickTop="1">
      <c r="A46" s="79"/>
    </row>
    <row r="47" ht="14.25">
      <c r="A47" s="79" t="s">
        <v>37</v>
      </c>
    </row>
    <row r="48" ht="14.25">
      <c r="A48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">
    <cfRule type="cellIs" priority="6" dxfId="97" operator="lessThan" stopIfTrue="1">
      <formula>0</formula>
    </cfRule>
  </conditionalFormatting>
  <conditionalFormatting sqref="Y10:Y45 M10:M45">
    <cfRule type="cellIs" priority="7" dxfId="97" operator="lessThan" stopIfTrue="1">
      <formula>0</formula>
    </cfRule>
    <cfRule type="cellIs" priority="8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Y9 M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2"/>
  <sheetViews>
    <sheetView showGridLines="0" zoomScale="80" zoomScaleNormal="80" zoomScalePageLayoutView="0" workbookViewId="0" topLeftCell="A1">
      <selection activeCell="B73" sqref="B73"/>
    </sheetView>
  </sheetViews>
  <sheetFormatPr defaultColWidth="8.00390625" defaultRowHeight="15"/>
  <cols>
    <col min="1" max="1" width="24.28125" style="86" customWidth="1"/>
    <col min="2" max="2" width="9.28125" style="86" bestFit="1" customWidth="1"/>
    <col min="3" max="3" width="9.8515625" style="86" bestFit="1" customWidth="1"/>
    <col min="4" max="4" width="9.57421875" style="86" customWidth="1"/>
    <col min="5" max="5" width="9.8515625" style="86" bestFit="1" customWidth="1"/>
    <col min="6" max="6" width="9.28125" style="86" bestFit="1" customWidth="1"/>
    <col min="7" max="7" width="9.421875" style="86" customWidth="1"/>
    <col min="8" max="8" width="9.421875" style="86" bestFit="1" customWidth="1"/>
    <col min="9" max="9" width="9.8515625" style="86" bestFit="1" customWidth="1"/>
    <col min="10" max="10" width="8.140625" style="86" customWidth="1"/>
    <col min="11" max="11" width="9.00390625" style="86" customWidth="1"/>
    <col min="12" max="12" width="9.140625" style="86" customWidth="1"/>
    <col min="13" max="13" width="10.28125" style="86" bestFit="1" customWidth="1"/>
    <col min="14" max="14" width="9.421875" style="86" bestFit="1" customWidth="1"/>
    <col min="15" max="15" width="10.140625" style="86" customWidth="1"/>
    <col min="16" max="16" width="8.57421875" style="86" bestFit="1" customWidth="1"/>
    <col min="17" max="17" width="9.140625" style="86" customWidth="1"/>
    <col min="18" max="18" width="10.00390625" style="86" bestFit="1" customWidth="1"/>
    <col min="19" max="19" width="10.421875" style="86" bestFit="1" customWidth="1"/>
    <col min="20" max="20" width="10.421875" style="86" customWidth="1"/>
    <col min="21" max="21" width="10.28125" style="86" customWidth="1"/>
    <col min="22" max="22" width="8.8515625" style="86" customWidth="1"/>
    <col min="23" max="23" width="10.28125" style="86" customWidth="1"/>
    <col min="24" max="24" width="10.00390625" style="86" bestFit="1" customWidth="1"/>
    <col min="25" max="25" width="10.140625" style="86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98" t="s">
        <v>65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700"/>
    </row>
    <row r="4" spans="1:25" ht="21" customHeight="1" thickBot="1">
      <c r="A4" s="707" t="s">
        <v>40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9"/>
    </row>
    <row r="5" spans="1:25" s="131" customFormat="1" ht="15.75" customHeight="1" thickBot="1" thickTop="1">
      <c r="A5" s="644" t="s">
        <v>60</v>
      </c>
      <c r="B5" s="691" t="s">
        <v>33</v>
      </c>
      <c r="C5" s="692"/>
      <c r="D5" s="692"/>
      <c r="E5" s="692"/>
      <c r="F5" s="692"/>
      <c r="G5" s="692"/>
      <c r="H5" s="692"/>
      <c r="I5" s="692"/>
      <c r="J5" s="693"/>
      <c r="K5" s="693"/>
      <c r="L5" s="693"/>
      <c r="M5" s="694"/>
      <c r="N5" s="691" t="s">
        <v>32</v>
      </c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5"/>
    </row>
    <row r="6" spans="1:25" s="104" customFormat="1" ht="26.25" customHeight="1" thickBot="1">
      <c r="A6" s="645"/>
      <c r="B6" s="710" t="s">
        <v>155</v>
      </c>
      <c r="C6" s="711"/>
      <c r="D6" s="711"/>
      <c r="E6" s="711"/>
      <c r="F6" s="711"/>
      <c r="G6" s="688" t="s">
        <v>31</v>
      </c>
      <c r="H6" s="710" t="s">
        <v>156</v>
      </c>
      <c r="I6" s="711"/>
      <c r="J6" s="711"/>
      <c r="K6" s="711"/>
      <c r="L6" s="711"/>
      <c r="M6" s="685" t="s">
        <v>30</v>
      </c>
      <c r="N6" s="710" t="s">
        <v>157</v>
      </c>
      <c r="O6" s="711"/>
      <c r="P6" s="711"/>
      <c r="Q6" s="711"/>
      <c r="R6" s="711"/>
      <c r="S6" s="688" t="s">
        <v>31</v>
      </c>
      <c r="T6" s="710" t="s">
        <v>158</v>
      </c>
      <c r="U6" s="711"/>
      <c r="V6" s="711"/>
      <c r="W6" s="711"/>
      <c r="X6" s="711"/>
      <c r="Y6" s="701" t="s">
        <v>30</v>
      </c>
    </row>
    <row r="7" spans="1:25" s="99" customFormat="1" ht="26.25" customHeight="1">
      <c r="A7" s="646"/>
      <c r="B7" s="657" t="s">
        <v>20</v>
      </c>
      <c r="C7" s="649"/>
      <c r="D7" s="648" t="s">
        <v>19</v>
      </c>
      <c r="E7" s="649"/>
      <c r="F7" s="716" t="s">
        <v>15</v>
      </c>
      <c r="G7" s="689"/>
      <c r="H7" s="657" t="s">
        <v>20</v>
      </c>
      <c r="I7" s="649"/>
      <c r="J7" s="648" t="s">
        <v>19</v>
      </c>
      <c r="K7" s="649"/>
      <c r="L7" s="716" t="s">
        <v>15</v>
      </c>
      <c r="M7" s="686"/>
      <c r="N7" s="657" t="s">
        <v>20</v>
      </c>
      <c r="O7" s="649"/>
      <c r="P7" s="648" t="s">
        <v>19</v>
      </c>
      <c r="Q7" s="649"/>
      <c r="R7" s="716" t="s">
        <v>15</v>
      </c>
      <c r="S7" s="689"/>
      <c r="T7" s="657" t="s">
        <v>20</v>
      </c>
      <c r="U7" s="649"/>
      <c r="V7" s="648" t="s">
        <v>19</v>
      </c>
      <c r="W7" s="649"/>
      <c r="X7" s="716" t="s">
        <v>15</v>
      </c>
      <c r="Y7" s="702"/>
    </row>
    <row r="8" spans="1:25" s="127" customFormat="1" ht="27" thickBot="1">
      <c r="A8" s="647"/>
      <c r="B8" s="130" t="s">
        <v>28</v>
      </c>
      <c r="C8" s="128" t="s">
        <v>27</v>
      </c>
      <c r="D8" s="129" t="s">
        <v>28</v>
      </c>
      <c r="E8" s="128" t="s">
        <v>27</v>
      </c>
      <c r="F8" s="697"/>
      <c r="G8" s="690"/>
      <c r="H8" s="130" t="s">
        <v>28</v>
      </c>
      <c r="I8" s="128" t="s">
        <v>27</v>
      </c>
      <c r="J8" s="129" t="s">
        <v>28</v>
      </c>
      <c r="K8" s="128" t="s">
        <v>27</v>
      </c>
      <c r="L8" s="697"/>
      <c r="M8" s="687"/>
      <c r="N8" s="130" t="s">
        <v>28</v>
      </c>
      <c r="O8" s="128" t="s">
        <v>27</v>
      </c>
      <c r="P8" s="129" t="s">
        <v>28</v>
      </c>
      <c r="Q8" s="128" t="s">
        <v>27</v>
      </c>
      <c r="R8" s="697"/>
      <c r="S8" s="690"/>
      <c r="T8" s="130" t="s">
        <v>28</v>
      </c>
      <c r="U8" s="128" t="s">
        <v>27</v>
      </c>
      <c r="V8" s="129" t="s">
        <v>28</v>
      </c>
      <c r="W8" s="128" t="s">
        <v>27</v>
      </c>
      <c r="X8" s="697"/>
      <c r="Y8" s="703"/>
    </row>
    <row r="9" spans="1:25" s="521" customFormat="1" ht="18" customHeight="1" thickBot="1" thickTop="1">
      <c r="A9" s="545" t="s">
        <v>22</v>
      </c>
      <c r="B9" s="546">
        <f>B10+B30+B47+B58+B73+B79</f>
        <v>25050.303000000004</v>
      </c>
      <c r="C9" s="547">
        <f>C10+C30+C47+C58+C73+C79</f>
        <v>14368.512000000002</v>
      </c>
      <c r="D9" s="548">
        <f>D10+D30+D47+D58+D73+D79</f>
        <v>17124.501</v>
      </c>
      <c r="E9" s="549">
        <f>E10+E30+E47+E58+E73+E79</f>
        <v>6096.027</v>
      </c>
      <c r="F9" s="548">
        <f aca="true" t="shared" si="0" ref="F9:F17">SUM(B9:E9)</f>
        <v>62639.34300000001</v>
      </c>
      <c r="G9" s="550">
        <f aca="true" t="shared" si="1" ref="G9:G17">F9/$F$9</f>
        <v>1</v>
      </c>
      <c r="H9" s="546">
        <f>H10+H30+H47+H58+H73+H79</f>
        <v>24734.897999999997</v>
      </c>
      <c r="I9" s="547">
        <f>I10+I30+I47+I58+I73+I79</f>
        <v>12783.226999999999</v>
      </c>
      <c r="J9" s="548">
        <f>J10+J30+J47+J58+J73+J79</f>
        <v>17968.260000000002</v>
      </c>
      <c r="K9" s="549">
        <f>K10+K30+K47+K58+K73+K79</f>
        <v>4994.878</v>
      </c>
      <c r="L9" s="548">
        <f aca="true" t="shared" si="2" ref="L9:L17">SUM(H9:K9)</f>
        <v>60481.263</v>
      </c>
      <c r="M9" s="551">
        <f aca="true" t="shared" si="3" ref="M9:M17">IF(ISERROR(F9/L9-1),"         /0",(F9/L9-1))</f>
        <v>0.03568179454188991</v>
      </c>
      <c r="N9" s="552">
        <f>N10+N30+N47+N58+N73+N79</f>
        <v>91780.781</v>
      </c>
      <c r="O9" s="547">
        <f>O10+O30+O47+O58+O73+O79</f>
        <v>51726.457999999984</v>
      </c>
      <c r="P9" s="548">
        <f>P10+P30+P47+P58+P73+P79</f>
        <v>57320.068</v>
      </c>
      <c r="Q9" s="549">
        <f>Q10+Q30+Q47+Q58+Q73+Q79</f>
        <v>21557.617999999995</v>
      </c>
      <c r="R9" s="548">
        <f aca="true" t="shared" si="4" ref="R9:R17">SUM(N9:Q9)</f>
        <v>222384.925</v>
      </c>
      <c r="S9" s="553">
        <f aca="true" t="shared" si="5" ref="S9:S17">R9/$R$9</f>
        <v>1</v>
      </c>
      <c r="T9" s="546">
        <f>T10+T30+T47+T58+T73+T79</f>
        <v>92308.72599999997</v>
      </c>
      <c r="U9" s="547">
        <f>U10+U30+U47+U58+U73+U79</f>
        <v>49949.810000000005</v>
      </c>
      <c r="V9" s="548">
        <f>V10+V30+V47+V58+V73+V79</f>
        <v>52126.676999999996</v>
      </c>
      <c r="W9" s="549">
        <f>W10+W30+W47+W58+W73+W79</f>
        <v>19142.469000000005</v>
      </c>
      <c r="X9" s="548">
        <f aca="true" t="shared" si="6" ref="X9:X17">SUM(T9:W9)</f>
        <v>213527.68199999997</v>
      </c>
      <c r="Y9" s="520">
        <f>IF(ISERROR(R9/X9-1),"         /0",(R9/X9-1))</f>
        <v>0.041480537404045004</v>
      </c>
    </row>
    <row r="10" spans="1:25" s="119" customFormat="1" ht="19.5" customHeight="1">
      <c r="A10" s="126" t="s">
        <v>53</v>
      </c>
      <c r="B10" s="123">
        <f>SUM(B11:B29)</f>
        <v>15045.518000000004</v>
      </c>
      <c r="C10" s="122">
        <f>SUM(C11:C29)</f>
        <v>5768.260999999999</v>
      </c>
      <c r="D10" s="121">
        <f>SUM(D11:D29)</f>
        <v>14325.653999999999</v>
      </c>
      <c r="E10" s="151">
        <f>SUM(E11:E29)</f>
        <v>4442.195000000001</v>
      </c>
      <c r="F10" s="121">
        <f t="shared" si="0"/>
        <v>39581.628000000004</v>
      </c>
      <c r="G10" s="124">
        <f t="shared" si="1"/>
        <v>0.6318972406846605</v>
      </c>
      <c r="H10" s="123">
        <f>SUM(H11:H29)</f>
        <v>15524.811999999998</v>
      </c>
      <c r="I10" s="122">
        <f>SUM(I11:I29)</f>
        <v>4544.788</v>
      </c>
      <c r="J10" s="121">
        <f>SUM(J11:J29)</f>
        <v>16236.115</v>
      </c>
      <c r="K10" s="151">
        <f>SUM(K11:K29)</f>
        <v>4014.839</v>
      </c>
      <c r="L10" s="121">
        <f t="shared" si="2"/>
        <v>40320.554</v>
      </c>
      <c r="M10" s="199">
        <f t="shared" si="3"/>
        <v>-0.018326285893789818</v>
      </c>
      <c r="N10" s="201">
        <f>SUM(N11:N29)</f>
        <v>53349.031</v>
      </c>
      <c r="O10" s="122">
        <f>SUM(O11:O29)</f>
        <v>18996.677999999996</v>
      </c>
      <c r="P10" s="121">
        <f>SUM(P11:P29)</f>
        <v>48211.332</v>
      </c>
      <c r="Q10" s="151">
        <f>SUM(Q11:Q29)</f>
        <v>15847.753999999997</v>
      </c>
      <c r="R10" s="121">
        <f t="shared" si="4"/>
        <v>136404.79499999998</v>
      </c>
      <c r="S10" s="212">
        <f t="shared" si="5"/>
        <v>0.6133724891649017</v>
      </c>
      <c r="T10" s="123">
        <f>SUM(T11:T29)</f>
        <v>58854.89199999999</v>
      </c>
      <c r="U10" s="122">
        <f>SUM(U11:U29)</f>
        <v>18350.613999999998</v>
      </c>
      <c r="V10" s="121">
        <f>SUM(V11:V29)</f>
        <v>45832.149999999994</v>
      </c>
      <c r="W10" s="151">
        <f>SUM(W11:W29)</f>
        <v>15334.794000000002</v>
      </c>
      <c r="X10" s="121">
        <f t="shared" si="6"/>
        <v>138372.44999999998</v>
      </c>
      <c r="Y10" s="120">
        <f aca="true" t="shared" si="7" ref="Y10:Y17">IF(ISERROR(R10/X10-1),"         /0",IF(R10/X10&gt;5,"  *  ",(R10/X10-1)))</f>
        <v>-0.014219991045905434</v>
      </c>
    </row>
    <row r="11" spans="1:25" ht="19.5" customHeight="1">
      <c r="A11" s="246" t="s">
        <v>175</v>
      </c>
      <c r="B11" s="247">
        <v>6986.967000000001</v>
      </c>
      <c r="C11" s="248">
        <v>2591.586</v>
      </c>
      <c r="D11" s="249">
        <v>0</v>
      </c>
      <c r="E11" s="270">
        <v>28.827</v>
      </c>
      <c r="F11" s="249">
        <f t="shared" si="0"/>
        <v>9607.38</v>
      </c>
      <c r="G11" s="250">
        <f t="shared" si="1"/>
        <v>0.15337612975921536</v>
      </c>
      <c r="H11" s="247">
        <v>8125.575999999999</v>
      </c>
      <c r="I11" s="248">
        <v>2491.8160000000003</v>
      </c>
      <c r="J11" s="249">
        <v>64.657</v>
      </c>
      <c r="K11" s="270"/>
      <c r="L11" s="249">
        <f t="shared" si="2"/>
        <v>10682.048999999999</v>
      </c>
      <c r="M11" s="279">
        <f t="shared" si="3"/>
        <v>-0.10060513671113103</v>
      </c>
      <c r="N11" s="280">
        <v>24888.053</v>
      </c>
      <c r="O11" s="248">
        <v>8658.827</v>
      </c>
      <c r="P11" s="249">
        <v>52.528</v>
      </c>
      <c r="Q11" s="270">
        <v>63.986999999999995</v>
      </c>
      <c r="R11" s="249">
        <f t="shared" si="4"/>
        <v>33663.395</v>
      </c>
      <c r="S11" s="281">
        <f t="shared" si="5"/>
        <v>0.15137444680658996</v>
      </c>
      <c r="T11" s="247">
        <v>30714.417999999998</v>
      </c>
      <c r="U11" s="248">
        <v>9570.606999999998</v>
      </c>
      <c r="V11" s="249">
        <v>64.657</v>
      </c>
      <c r="W11" s="270"/>
      <c r="X11" s="249">
        <f t="shared" si="6"/>
        <v>40349.68199999999</v>
      </c>
      <c r="Y11" s="252">
        <f t="shared" si="7"/>
        <v>-0.1657085426348589</v>
      </c>
    </row>
    <row r="12" spans="1:25" ht="19.5" customHeight="1">
      <c r="A12" s="253" t="s">
        <v>206</v>
      </c>
      <c r="B12" s="254">
        <v>0</v>
      </c>
      <c r="C12" s="255">
        <v>0</v>
      </c>
      <c r="D12" s="256">
        <v>3636.541</v>
      </c>
      <c r="E12" s="273">
        <v>2063.414</v>
      </c>
      <c r="F12" s="256">
        <f t="shared" si="0"/>
        <v>5699.955</v>
      </c>
      <c r="G12" s="257">
        <f t="shared" si="1"/>
        <v>0.09099640460788357</v>
      </c>
      <c r="H12" s="254"/>
      <c r="I12" s="255"/>
      <c r="J12" s="256">
        <v>3708.991</v>
      </c>
      <c r="K12" s="273">
        <v>1805.226</v>
      </c>
      <c r="L12" s="256">
        <f t="shared" si="2"/>
        <v>5514.217000000001</v>
      </c>
      <c r="M12" s="282">
        <f t="shared" si="3"/>
        <v>0.03368347672933436</v>
      </c>
      <c r="N12" s="283"/>
      <c r="O12" s="255"/>
      <c r="P12" s="256">
        <v>13244.643</v>
      </c>
      <c r="Q12" s="273">
        <v>7889.887000000001</v>
      </c>
      <c r="R12" s="256">
        <f t="shared" si="4"/>
        <v>21134.53</v>
      </c>
      <c r="S12" s="284">
        <f t="shared" si="5"/>
        <v>0.09503580334863075</v>
      </c>
      <c r="T12" s="254"/>
      <c r="U12" s="255"/>
      <c r="V12" s="256">
        <v>12515.38</v>
      </c>
      <c r="W12" s="273">
        <v>6740.226000000001</v>
      </c>
      <c r="X12" s="256">
        <f t="shared" si="6"/>
        <v>19255.606</v>
      </c>
      <c r="Y12" s="259">
        <f t="shared" si="7"/>
        <v>0.09757802481002154</v>
      </c>
    </row>
    <row r="13" spans="1:25" ht="19.5" customHeight="1">
      <c r="A13" s="253" t="s">
        <v>207</v>
      </c>
      <c r="B13" s="254">
        <v>1821.0819999999999</v>
      </c>
      <c r="C13" s="255">
        <v>891.206</v>
      </c>
      <c r="D13" s="256">
        <v>1745.844</v>
      </c>
      <c r="E13" s="273">
        <v>365.669</v>
      </c>
      <c r="F13" s="256">
        <f t="shared" si="0"/>
        <v>4823.8009999999995</v>
      </c>
      <c r="G13" s="257">
        <f t="shared" si="1"/>
        <v>0.0770091250797442</v>
      </c>
      <c r="H13" s="254">
        <v>2461.1059999999998</v>
      </c>
      <c r="I13" s="255">
        <v>785.371</v>
      </c>
      <c r="J13" s="256">
        <v>1355.3999999999999</v>
      </c>
      <c r="K13" s="273">
        <v>264.238</v>
      </c>
      <c r="L13" s="256">
        <f t="shared" si="2"/>
        <v>4866.115</v>
      </c>
      <c r="M13" s="282">
        <f t="shared" si="3"/>
        <v>-0.008695643239011064</v>
      </c>
      <c r="N13" s="283">
        <v>7754.9169999999995</v>
      </c>
      <c r="O13" s="255">
        <v>3447.557</v>
      </c>
      <c r="P13" s="256">
        <v>6261.2390000000005</v>
      </c>
      <c r="Q13" s="273">
        <v>1127.3600000000001</v>
      </c>
      <c r="R13" s="256">
        <f t="shared" si="4"/>
        <v>18591.073</v>
      </c>
      <c r="S13" s="284">
        <f t="shared" si="5"/>
        <v>0.08359862072485355</v>
      </c>
      <c r="T13" s="254">
        <v>8496.394</v>
      </c>
      <c r="U13" s="255">
        <v>2502.151</v>
      </c>
      <c r="V13" s="256">
        <v>4675.5599999999995</v>
      </c>
      <c r="W13" s="273">
        <v>1138.0130000000001</v>
      </c>
      <c r="X13" s="256">
        <f t="shared" si="6"/>
        <v>16812.118</v>
      </c>
      <c r="Y13" s="259">
        <f t="shared" si="7"/>
        <v>0.10581385403076538</v>
      </c>
    </row>
    <row r="14" spans="1:25" ht="19.5" customHeight="1">
      <c r="A14" s="253" t="s">
        <v>208</v>
      </c>
      <c r="B14" s="254">
        <v>0</v>
      </c>
      <c r="C14" s="255">
        <v>0</v>
      </c>
      <c r="D14" s="256">
        <v>3721.683</v>
      </c>
      <c r="E14" s="273">
        <v>652.0780000000001</v>
      </c>
      <c r="F14" s="256">
        <f t="shared" si="0"/>
        <v>4373.761</v>
      </c>
      <c r="G14" s="257">
        <f t="shared" si="1"/>
        <v>0.06982450310821427</v>
      </c>
      <c r="H14" s="254"/>
      <c r="I14" s="255"/>
      <c r="J14" s="256">
        <v>3593.185</v>
      </c>
      <c r="K14" s="273">
        <v>959.569</v>
      </c>
      <c r="L14" s="256">
        <f t="shared" si="2"/>
        <v>4552.754</v>
      </c>
      <c r="M14" s="282">
        <f t="shared" si="3"/>
        <v>-0.0393153243070018</v>
      </c>
      <c r="N14" s="283"/>
      <c r="O14" s="255"/>
      <c r="P14" s="256">
        <v>9033.184</v>
      </c>
      <c r="Q14" s="273">
        <v>2333.3010000000004</v>
      </c>
      <c r="R14" s="256">
        <f t="shared" si="4"/>
        <v>11366.485</v>
      </c>
      <c r="S14" s="284">
        <f t="shared" si="5"/>
        <v>0.05111176038573658</v>
      </c>
      <c r="T14" s="254"/>
      <c r="U14" s="255"/>
      <c r="V14" s="256">
        <v>11616.45</v>
      </c>
      <c r="W14" s="273">
        <v>3763.7400000000002</v>
      </c>
      <c r="X14" s="256">
        <f t="shared" si="6"/>
        <v>15380.19</v>
      </c>
      <c r="Y14" s="259">
        <f t="shared" si="7"/>
        <v>-0.2609658918387874</v>
      </c>
    </row>
    <row r="15" spans="1:25" ht="19.5" customHeight="1">
      <c r="A15" s="253" t="s">
        <v>209</v>
      </c>
      <c r="B15" s="254">
        <v>2184.422</v>
      </c>
      <c r="C15" s="255">
        <v>263.06</v>
      </c>
      <c r="D15" s="256">
        <v>0</v>
      </c>
      <c r="E15" s="273">
        <v>0</v>
      </c>
      <c r="F15" s="256">
        <f t="shared" si="0"/>
        <v>2447.482</v>
      </c>
      <c r="G15" s="257">
        <f t="shared" si="1"/>
        <v>0.03907260010693279</v>
      </c>
      <c r="H15" s="254">
        <v>1971.714</v>
      </c>
      <c r="I15" s="255">
        <v>175.819</v>
      </c>
      <c r="J15" s="256"/>
      <c r="K15" s="273"/>
      <c r="L15" s="256">
        <f t="shared" si="2"/>
        <v>2147.533</v>
      </c>
      <c r="M15" s="282">
        <f t="shared" si="3"/>
        <v>0.13967142763347518</v>
      </c>
      <c r="N15" s="283">
        <v>6319.6939999999995</v>
      </c>
      <c r="O15" s="255">
        <v>477.673</v>
      </c>
      <c r="P15" s="256"/>
      <c r="Q15" s="273"/>
      <c r="R15" s="256">
        <f t="shared" si="4"/>
        <v>6797.366999999999</v>
      </c>
      <c r="S15" s="284">
        <f t="shared" si="5"/>
        <v>0.030565772387674207</v>
      </c>
      <c r="T15" s="254">
        <v>5708.035</v>
      </c>
      <c r="U15" s="255">
        <v>493.044</v>
      </c>
      <c r="V15" s="256"/>
      <c r="W15" s="273"/>
      <c r="X15" s="256">
        <f t="shared" si="6"/>
        <v>6201.079</v>
      </c>
      <c r="Y15" s="259">
        <f t="shared" si="7"/>
        <v>0.09615874914672107</v>
      </c>
    </row>
    <row r="16" spans="1:25" ht="19.5" customHeight="1">
      <c r="A16" s="253" t="s">
        <v>210</v>
      </c>
      <c r="B16" s="254">
        <v>0</v>
      </c>
      <c r="C16" s="255">
        <v>0</v>
      </c>
      <c r="D16" s="256">
        <v>1865.196</v>
      </c>
      <c r="E16" s="273">
        <v>505.804</v>
      </c>
      <c r="F16" s="256">
        <f t="shared" si="0"/>
        <v>2371</v>
      </c>
      <c r="G16" s="257">
        <f t="shared" si="1"/>
        <v>0.037851610289079816</v>
      </c>
      <c r="H16" s="254"/>
      <c r="I16" s="255"/>
      <c r="J16" s="256">
        <v>1704.967</v>
      </c>
      <c r="K16" s="273">
        <v>322.417</v>
      </c>
      <c r="L16" s="256">
        <f t="shared" si="2"/>
        <v>2027.384</v>
      </c>
      <c r="M16" s="282">
        <f t="shared" si="3"/>
        <v>0.1694873788093425</v>
      </c>
      <c r="N16" s="283"/>
      <c r="O16" s="255"/>
      <c r="P16" s="256">
        <v>7130.391</v>
      </c>
      <c r="Q16" s="273">
        <v>2075.156</v>
      </c>
      <c r="R16" s="256">
        <f t="shared" si="4"/>
        <v>9205.546999999999</v>
      </c>
      <c r="S16" s="284">
        <f t="shared" si="5"/>
        <v>0.041394653886723656</v>
      </c>
      <c r="T16" s="254"/>
      <c r="U16" s="255"/>
      <c r="V16" s="256">
        <v>5103.124</v>
      </c>
      <c r="W16" s="273">
        <v>1037.426</v>
      </c>
      <c r="X16" s="256">
        <f t="shared" si="6"/>
        <v>6140.549999999999</v>
      </c>
      <c r="Y16" s="259">
        <f t="shared" si="7"/>
        <v>0.49914046787339883</v>
      </c>
    </row>
    <row r="17" spans="1:25" ht="19.5" customHeight="1">
      <c r="A17" s="253" t="s">
        <v>211</v>
      </c>
      <c r="B17" s="254">
        <v>1091.699</v>
      </c>
      <c r="C17" s="255">
        <v>930.49</v>
      </c>
      <c r="D17" s="256">
        <v>0</v>
      </c>
      <c r="E17" s="273">
        <v>0</v>
      </c>
      <c r="F17" s="256">
        <f t="shared" si="0"/>
        <v>2022.189</v>
      </c>
      <c r="G17" s="257">
        <f t="shared" si="1"/>
        <v>0.03228304932891777</v>
      </c>
      <c r="H17" s="254"/>
      <c r="I17" s="255"/>
      <c r="J17" s="256"/>
      <c r="K17" s="273"/>
      <c r="L17" s="256">
        <f t="shared" si="2"/>
        <v>0</v>
      </c>
      <c r="M17" s="282" t="str">
        <f t="shared" si="3"/>
        <v>         /0</v>
      </c>
      <c r="N17" s="283">
        <v>3667.486</v>
      </c>
      <c r="O17" s="255">
        <v>2585.429</v>
      </c>
      <c r="P17" s="256"/>
      <c r="Q17" s="273"/>
      <c r="R17" s="256">
        <f t="shared" si="4"/>
        <v>6252.915</v>
      </c>
      <c r="S17" s="284">
        <f t="shared" si="5"/>
        <v>0.028117530898283685</v>
      </c>
      <c r="T17" s="254"/>
      <c r="U17" s="255"/>
      <c r="V17" s="256"/>
      <c r="W17" s="273"/>
      <c r="X17" s="256">
        <f t="shared" si="6"/>
        <v>0</v>
      </c>
      <c r="Y17" s="259" t="str">
        <f t="shared" si="7"/>
        <v>         /0</v>
      </c>
    </row>
    <row r="18" spans="1:25" ht="19.5" customHeight="1">
      <c r="A18" s="253" t="s">
        <v>159</v>
      </c>
      <c r="B18" s="254">
        <v>1107.826</v>
      </c>
      <c r="C18" s="255">
        <v>364.963</v>
      </c>
      <c r="D18" s="256">
        <v>10.253</v>
      </c>
      <c r="E18" s="273">
        <v>14.104999999999999</v>
      </c>
      <c r="F18" s="256">
        <f aca="true" t="shared" si="8" ref="F18:F26">SUM(B18:E18)</f>
        <v>1497.147</v>
      </c>
      <c r="G18" s="257">
        <f aca="true" t="shared" si="9" ref="G18:G26">F18/$F$9</f>
        <v>0.023901064862701382</v>
      </c>
      <c r="H18" s="254">
        <v>972.134</v>
      </c>
      <c r="I18" s="255">
        <v>513.374</v>
      </c>
      <c r="J18" s="256">
        <v>0</v>
      </c>
      <c r="K18" s="273">
        <v>0</v>
      </c>
      <c r="L18" s="256">
        <f aca="true" t="shared" si="10" ref="L18:L26">SUM(H18:K18)</f>
        <v>1485.508</v>
      </c>
      <c r="M18" s="282">
        <f aca="true" t="shared" si="11" ref="M18:M26">IF(ISERROR(F18/L18-1),"         /0",(F18/L18-1))</f>
        <v>0.007835030171496893</v>
      </c>
      <c r="N18" s="283">
        <v>3797.8239999999996</v>
      </c>
      <c r="O18" s="255">
        <v>1336.5749999999998</v>
      </c>
      <c r="P18" s="256">
        <v>11.051</v>
      </c>
      <c r="Q18" s="273">
        <v>22.237</v>
      </c>
      <c r="R18" s="256">
        <f aca="true" t="shared" si="12" ref="R18:R26">SUM(N18:Q18)</f>
        <v>5167.687</v>
      </c>
      <c r="S18" s="284">
        <f aca="true" t="shared" si="13" ref="S18:S26">R18/$R$9</f>
        <v>0.02323757781693161</v>
      </c>
      <c r="T18" s="254">
        <v>3743.4259999999995</v>
      </c>
      <c r="U18" s="255">
        <v>1877.503</v>
      </c>
      <c r="V18" s="256">
        <v>0</v>
      </c>
      <c r="W18" s="273">
        <v>0</v>
      </c>
      <c r="X18" s="256">
        <f aca="true" t="shared" si="14" ref="X18:X26">SUM(T18:W18)</f>
        <v>5620.928999999999</v>
      </c>
      <c r="Y18" s="259">
        <f aca="true" t="shared" si="15" ref="Y18:Y26">IF(ISERROR(R18/X18-1),"         /0",IF(R18/X18&gt;5,"  *  ",(R18/X18-1)))</f>
        <v>-0.08063471358560115</v>
      </c>
    </row>
    <row r="19" spans="1:25" ht="19.5" customHeight="1">
      <c r="A19" s="253" t="s">
        <v>212</v>
      </c>
      <c r="B19" s="254">
        <v>1462.284</v>
      </c>
      <c r="C19" s="255">
        <v>0</v>
      </c>
      <c r="D19" s="256">
        <v>0</v>
      </c>
      <c r="E19" s="273">
        <v>0</v>
      </c>
      <c r="F19" s="256">
        <f t="shared" si="8"/>
        <v>1462.284</v>
      </c>
      <c r="G19" s="257">
        <f t="shared" si="9"/>
        <v>0.023344497722461742</v>
      </c>
      <c r="H19" s="254">
        <v>1480.324</v>
      </c>
      <c r="I19" s="255">
        <v>0.054</v>
      </c>
      <c r="J19" s="256"/>
      <c r="K19" s="273"/>
      <c r="L19" s="256">
        <f t="shared" si="10"/>
        <v>1480.3780000000002</v>
      </c>
      <c r="M19" s="282">
        <f t="shared" si="11"/>
        <v>-0.012222553969324035</v>
      </c>
      <c r="N19" s="283">
        <v>5474.089</v>
      </c>
      <c r="O19" s="255"/>
      <c r="P19" s="256">
        <v>47.401</v>
      </c>
      <c r="Q19" s="273"/>
      <c r="R19" s="256">
        <f t="shared" si="12"/>
        <v>5521.49</v>
      </c>
      <c r="S19" s="284">
        <f t="shared" si="13"/>
        <v>0.024828526483978174</v>
      </c>
      <c r="T19" s="254">
        <v>4907.780000000001</v>
      </c>
      <c r="U19" s="255">
        <v>0.054</v>
      </c>
      <c r="V19" s="256"/>
      <c r="W19" s="273"/>
      <c r="X19" s="256">
        <f t="shared" si="14"/>
        <v>4907.834000000001</v>
      </c>
      <c r="Y19" s="259">
        <f t="shared" si="15"/>
        <v>0.1250360138505089</v>
      </c>
    </row>
    <row r="20" spans="1:25" ht="19.5" customHeight="1">
      <c r="A20" s="253" t="s">
        <v>397</v>
      </c>
      <c r="B20" s="254">
        <v>0</v>
      </c>
      <c r="C20" s="255">
        <v>0</v>
      </c>
      <c r="D20" s="256">
        <v>1113.462</v>
      </c>
      <c r="E20" s="273">
        <v>155.68699999999998</v>
      </c>
      <c r="F20" s="256">
        <f>SUM(B20:E20)</f>
        <v>1269.149</v>
      </c>
      <c r="G20" s="257">
        <f>F20/$F$9</f>
        <v>0.020261211871267545</v>
      </c>
      <c r="H20" s="254"/>
      <c r="I20" s="255"/>
      <c r="J20" s="256"/>
      <c r="K20" s="273"/>
      <c r="L20" s="256">
        <f>SUM(H20:K20)</f>
        <v>0</v>
      </c>
      <c r="M20" s="282" t="str">
        <f>IF(ISERROR(F20/L20-1),"         /0",(F20/L20-1))</f>
        <v>         /0</v>
      </c>
      <c r="N20" s="283"/>
      <c r="O20" s="255"/>
      <c r="P20" s="256">
        <v>2494.281</v>
      </c>
      <c r="Q20" s="273">
        <v>317.419</v>
      </c>
      <c r="R20" s="256">
        <f>SUM(N20:Q20)</f>
        <v>2811.7</v>
      </c>
      <c r="S20" s="284">
        <f>R20/$R$9</f>
        <v>0.012643392981785974</v>
      </c>
      <c r="T20" s="254"/>
      <c r="U20" s="255"/>
      <c r="V20" s="256">
        <v>1238.682</v>
      </c>
      <c r="W20" s="273">
        <v>486.829</v>
      </c>
      <c r="X20" s="256">
        <f>SUM(T20:W20)</f>
        <v>1725.511</v>
      </c>
      <c r="Y20" s="259">
        <f>IF(ISERROR(R20/X20-1),"         /0",IF(R20/X20&gt;5,"  *  ",(R20/X20-1)))</f>
        <v>0.6294883081011944</v>
      </c>
    </row>
    <row r="21" spans="1:25" ht="19.5" customHeight="1">
      <c r="A21" s="253" t="s">
        <v>213</v>
      </c>
      <c r="B21" s="254">
        <v>0</v>
      </c>
      <c r="C21" s="255">
        <v>0</v>
      </c>
      <c r="D21" s="256">
        <v>837.511</v>
      </c>
      <c r="E21" s="273">
        <v>152.316</v>
      </c>
      <c r="F21" s="256">
        <f t="shared" si="8"/>
        <v>989.827</v>
      </c>
      <c r="G21" s="257">
        <f t="shared" si="9"/>
        <v>0.015802001626996628</v>
      </c>
      <c r="H21" s="254"/>
      <c r="I21" s="255"/>
      <c r="J21" s="256">
        <v>1331.453</v>
      </c>
      <c r="K21" s="273">
        <v>183.077</v>
      </c>
      <c r="L21" s="256">
        <f t="shared" si="10"/>
        <v>1514.53</v>
      </c>
      <c r="M21" s="282">
        <f t="shared" si="11"/>
        <v>-0.34644609218701505</v>
      </c>
      <c r="N21" s="283"/>
      <c r="O21" s="255"/>
      <c r="P21" s="256">
        <v>1504.161</v>
      </c>
      <c r="Q21" s="273">
        <v>260.907</v>
      </c>
      <c r="R21" s="256">
        <f t="shared" si="12"/>
        <v>1765.068</v>
      </c>
      <c r="S21" s="284">
        <f t="shared" si="13"/>
        <v>0.007936994830022763</v>
      </c>
      <c r="T21" s="254"/>
      <c r="U21" s="255"/>
      <c r="V21" s="256">
        <v>2183.999</v>
      </c>
      <c r="W21" s="273">
        <v>304.361</v>
      </c>
      <c r="X21" s="256">
        <f t="shared" si="14"/>
        <v>2488.3599999999997</v>
      </c>
      <c r="Y21" s="259">
        <f t="shared" si="15"/>
        <v>-0.2906701602661993</v>
      </c>
    </row>
    <row r="22" spans="1:25" ht="19.5" customHeight="1">
      <c r="A22" s="253" t="s">
        <v>203</v>
      </c>
      <c r="B22" s="254">
        <v>0</v>
      </c>
      <c r="C22" s="255">
        <v>0</v>
      </c>
      <c r="D22" s="256">
        <v>782.883</v>
      </c>
      <c r="E22" s="273">
        <v>0</v>
      </c>
      <c r="F22" s="256">
        <f>SUM(B22:E22)</f>
        <v>782.883</v>
      </c>
      <c r="G22" s="257">
        <f>F22/$F$9</f>
        <v>0.012498263272014202</v>
      </c>
      <c r="H22" s="254"/>
      <c r="I22" s="255"/>
      <c r="J22" s="256">
        <v>311.65</v>
      </c>
      <c r="K22" s="273"/>
      <c r="L22" s="256">
        <f>SUM(H22:K22)</f>
        <v>311.65</v>
      </c>
      <c r="M22" s="282">
        <f>IF(ISERROR(F22/L22-1),"         /0",(F22/L22-1))</f>
        <v>1.5120583988448582</v>
      </c>
      <c r="N22" s="283"/>
      <c r="O22" s="255"/>
      <c r="P22" s="256">
        <v>2863.3810000000003</v>
      </c>
      <c r="Q22" s="273">
        <v>9.618</v>
      </c>
      <c r="R22" s="256">
        <f>SUM(N22:Q22)</f>
        <v>2872.9990000000003</v>
      </c>
      <c r="S22" s="284">
        <f>R22/$R$9</f>
        <v>0.012919036665817165</v>
      </c>
      <c r="T22" s="254"/>
      <c r="U22" s="255"/>
      <c r="V22" s="256">
        <v>766.9599999999999</v>
      </c>
      <c r="W22" s="273"/>
      <c r="X22" s="256">
        <f>SUM(T22:W22)</f>
        <v>766.9599999999999</v>
      </c>
      <c r="Y22" s="259">
        <f>IF(ISERROR(R22/X22-1),"         /0",IF(R22/X22&gt;5,"  *  ",(R22/X22-1)))</f>
        <v>2.745956764368416</v>
      </c>
    </row>
    <row r="23" spans="1:25" ht="19.5" customHeight="1">
      <c r="A23" s="253" t="s">
        <v>218</v>
      </c>
      <c r="B23" s="254">
        <v>0</v>
      </c>
      <c r="C23" s="255">
        <v>413.902</v>
      </c>
      <c r="D23" s="256">
        <v>0</v>
      </c>
      <c r="E23" s="273">
        <v>0</v>
      </c>
      <c r="F23" s="256">
        <f t="shared" si="8"/>
        <v>413.902</v>
      </c>
      <c r="G23" s="257">
        <f t="shared" si="9"/>
        <v>0.0066077002116704826</v>
      </c>
      <c r="H23" s="254"/>
      <c r="I23" s="255">
        <v>322.235</v>
      </c>
      <c r="J23" s="256"/>
      <c r="K23" s="273"/>
      <c r="L23" s="256">
        <f t="shared" si="10"/>
        <v>322.235</v>
      </c>
      <c r="M23" s="282">
        <f t="shared" si="11"/>
        <v>0.28447251229692605</v>
      </c>
      <c r="N23" s="283"/>
      <c r="O23" s="255">
        <v>1456.1560000000002</v>
      </c>
      <c r="P23" s="256"/>
      <c r="Q23" s="273"/>
      <c r="R23" s="256">
        <f t="shared" si="12"/>
        <v>1456.1560000000002</v>
      </c>
      <c r="S23" s="284">
        <f t="shared" si="13"/>
        <v>0.006547907867406031</v>
      </c>
      <c r="T23" s="254"/>
      <c r="U23" s="255">
        <v>1298.8649999999998</v>
      </c>
      <c r="V23" s="256"/>
      <c r="W23" s="273"/>
      <c r="X23" s="256">
        <f t="shared" si="14"/>
        <v>1298.8649999999998</v>
      </c>
      <c r="Y23" s="259">
        <f t="shared" si="15"/>
        <v>0.12109880549556751</v>
      </c>
    </row>
    <row r="24" spans="1:25" ht="19.5" customHeight="1">
      <c r="A24" s="253" t="s">
        <v>221</v>
      </c>
      <c r="B24" s="254">
        <v>0</v>
      </c>
      <c r="C24" s="255">
        <v>0</v>
      </c>
      <c r="D24" s="256">
        <v>362.25</v>
      </c>
      <c r="E24" s="273">
        <v>0</v>
      </c>
      <c r="F24" s="256">
        <f>SUM(B24:E24)</f>
        <v>362.25</v>
      </c>
      <c r="G24" s="257">
        <f t="shared" si="9"/>
        <v>0.005783106633158652</v>
      </c>
      <c r="H24" s="254"/>
      <c r="I24" s="255"/>
      <c r="J24" s="256">
        <v>3090.702</v>
      </c>
      <c r="K24" s="273"/>
      <c r="L24" s="256">
        <f>SUM(H24:K24)</f>
        <v>3090.702</v>
      </c>
      <c r="M24" s="282">
        <f>IF(ISERROR(F24/L24-1),"         /0",(F24/L24-1))</f>
        <v>-0.8827936177606253</v>
      </c>
      <c r="N24" s="283"/>
      <c r="O24" s="255"/>
      <c r="P24" s="256">
        <v>2752.751</v>
      </c>
      <c r="Q24" s="273"/>
      <c r="R24" s="256">
        <f>SUM(N24:Q24)</f>
        <v>2752.751</v>
      </c>
      <c r="S24" s="284">
        <f t="shared" si="13"/>
        <v>0.012378316560801053</v>
      </c>
      <c r="T24" s="254"/>
      <c r="U24" s="255"/>
      <c r="V24" s="256">
        <v>4611.746999999999</v>
      </c>
      <c r="W24" s="273">
        <v>183.127</v>
      </c>
      <c r="X24" s="256">
        <f>SUM(T24:W24)</f>
        <v>4794.874</v>
      </c>
      <c r="Y24" s="259">
        <f>IF(ISERROR(R24/X24-1),"         /0",IF(R24/X24&gt;5,"  *  ",(R24/X24-1)))</f>
        <v>-0.4258971142933057</v>
      </c>
    </row>
    <row r="25" spans="1:25" ht="19.5" customHeight="1">
      <c r="A25" s="253" t="s">
        <v>220</v>
      </c>
      <c r="B25" s="254">
        <v>0</v>
      </c>
      <c r="C25" s="255">
        <v>0</v>
      </c>
      <c r="D25" s="256">
        <v>0</v>
      </c>
      <c r="E25" s="273">
        <v>240.573</v>
      </c>
      <c r="F25" s="256">
        <f t="shared" si="8"/>
        <v>240.573</v>
      </c>
      <c r="G25" s="257">
        <f t="shared" si="9"/>
        <v>0.003840605416311598</v>
      </c>
      <c r="H25" s="254"/>
      <c r="I25" s="255"/>
      <c r="J25" s="256">
        <v>107.651</v>
      </c>
      <c r="K25" s="273">
        <v>252.321</v>
      </c>
      <c r="L25" s="256">
        <f t="shared" si="10"/>
        <v>359.972</v>
      </c>
      <c r="M25" s="282">
        <f t="shared" si="11"/>
        <v>-0.3316896869756536</v>
      </c>
      <c r="N25" s="283"/>
      <c r="O25" s="255"/>
      <c r="P25" s="256"/>
      <c r="Q25" s="273">
        <v>566.5810000000001</v>
      </c>
      <c r="R25" s="256">
        <f t="shared" si="12"/>
        <v>566.5810000000001</v>
      </c>
      <c r="S25" s="284">
        <f t="shared" si="13"/>
        <v>0.002547749133624953</v>
      </c>
      <c r="T25" s="254"/>
      <c r="U25" s="255"/>
      <c r="V25" s="256">
        <v>261.613</v>
      </c>
      <c r="W25" s="273">
        <v>832.213</v>
      </c>
      <c r="X25" s="256">
        <f t="shared" si="14"/>
        <v>1093.826</v>
      </c>
      <c r="Y25" s="259">
        <f t="shared" si="15"/>
        <v>-0.48201907798863797</v>
      </c>
    </row>
    <row r="26" spans="1:25" ht="19.5" customHeight="1">
      <c r="A26" s="253" t="s">
        <v>200</v>
      </c>
      <c r="B26" s="254">
        <v>109.127</v>
      </c>
      <c r="C26" s="255">
        <v>116.382</v>
      </c>
      <c r="D26" s="256">
        <v>0</v>
      </c>
      <c r="E26" s="273">
        <v>0</v>
      </c>
      <c r="F26" s="256">
        <f t="shared" si="8"/>
        <v>225.50900000000001</v>
      </c>
      <c r="G26" s="257">
        <f t="shared" si="9"/>
        <v>0.0036001175810544497</v>
      </c>
      <c r="H26" s="254">
        <v>40.114</v>
      </c>
      <c r="I26" s="255">
        <v>62.454</v>
      </c>
      <c r="J26" s="256">
        <v>280.963</v>
      </c>
      <c r="K26" s="273">
        <v>105.222</v>
      </c>
      <c r="L26" s="256">
        <f t="shared" si="10"/>
        <v>488.753</v>
      </c>
      <c r="M26" s="282">
        <f t="shared" si="11"/>
        <v>-0.5386033436111901</v>
      </c>
      <c r="N26" s="283">
        <v>406.271</v>
      </c>
      <c r="O26" s="255">
        <v>413.179</v>
      </c>
      <c r="P26" s="256"/>
      <c r="Q26" s="273"/>
      <c r="R26" s="256">
        <f t="shared" si="12"/>
        <v>819.45</v>
      </c>
      <c r="S26" s="284">
        <f t="shared" si="13"/>
        <v>0.0036848271077727056</v>
      </c>
      <c r="T26" s="254">
        <v>124.275</v>
      </c>
      <c r="U26" s="255">
        <v>266.928</v>
      </c>
      <c r="V26" s="256">
        <v>937.6120000000001</v>
      </c>
      <c r="W26" s="273">
        <v>377.316</v>
      </c>
      <c r="X26" s="256">
        <f t="shared" si="14"/>
        <v>1706.131</v>
      </c>
      <c r="Y26" s="259">
        <f t="shared" si="15"/>
        <v>-0.5197027660830265</v>
      </c>
    </row>
    <row r="27" spans="1:25" ht="19.5" customHeight="1">
      <c r="A27" s="253" t="s">
        <v>180</v>
      </c>
      <c r="B27" s="254">
        <v>0</v>
      </c>
      <c r="C27" s="255">
        <v>0</v>
      </c>
      <c r="D27" s="256">
        <v>58.14</v>
      </c>
      <c r="E27" s="273">
        <v>146.31</v>
      </c>
      <c r="F27" s="256">
        <f aca="true" t="shared" si="16" ref="F27:F33">SUM(B27:E27)</f>
        <v>204.45</v>
      </c>
      <c r="G27" s="257">
        <f aca="true" t="shared" si="17" ref="G27:G33">F27/$F$9</f>
        <v>0.0032639231225653174</v>
      </c>
      <c r="H27" s="254">
        <v>0</v>
      </c>
      <c r="I27" s="255">
        <v>0</v>
      </c>
      <c r="J27" s="256"/>
      <c r="K27" s="273"/>
      <c r="L27" s="256">
        <f aca="true" t="shared" si="18" ref="L27:L33">SUM(H27:K27)</f>
        <v>0</v>
      </c>
      <c r="M27" s="282" t="str">
        <f aca="true" t="shared" si="19" ref="M27:M33">IF(ISERROR(F27/L27-1),"         /0",(F27/L27-1))</f>
        <v>         /0</v>
      </c>
      <c r="N27" s="283">
        <v>0</v>
      </c>
      <c r="O27" s="255">
        <v>0</v>
      </c>
      <c r="P27" s="256">
        <v>1778.163</v>
      </c>
      <c r="Q27" s="273">
        <v>692.8409999999999</v>
      </c>
      <c r="R27" s="256">
        <f aca="true" t="shared" si="20" ref="R27:R33">SUM(N27:Q27)</f>
        <v>2471.004</v>
      </c>
      <c r="S27" s="284">
        <f aca="true" t="shared" si="21" ref="S27:S33">R27/$R$9</f>
        <v>0.01111138266229152</v>
      </c>
      <c r="T27" s="254">
        <v>0</v>
      </c>
      <c r="U27" s="255">
        <v>0</v>
      </c>
      <c r="V27" s="256"/>
      <c r="W27" s="273"/>
      <c r="X27" s="256">
        <f aca="true" t="shared" si="22" ref="X27:X33">SUM(T27:W27)</f>
        <v>0</v>
      </c>
      <c r="Y27" s="259" t="str">
        <f aca="true" t="shared" si="23" ref="Y27:Y33">IF(ISERROR(R27/X27-1),"         /0",IF(R27/X27&gt;5,"  *  ",(R27/X27-1)))</f>
        <v>         /0</v>
      </c>
    </row>
    <row r="28" spans="1:25" ht="19.5" customHeight="1">
      <c r="A28" s="253" t="s">
        <v>223</v>
      </c>
      <c r="B28" s="254">
        <v>0</v>
      </c>
      <c r="C28" s="255">
        <v>0</v>
      </c>
      <c r="D28" s="256">
        <v>191.891</v>
      </c>
      <c r="E28" s="273">
        <v>12.384</v>
      </c>
      <c r="F28" s="256">
        <f t="shared" si="16"/>
        <v>204.27499999999998</v>
      </c>
      <c r="G28" s="257">
        <f t="shared" si="17"/>
        <v>0.003261129351244951</v>
      </c>
      <c r="H28" s="254"/>
      <c r="I28" s="255"/>
      <c r="J28" s="256">
        <v>686.496</v>
      </c>
      <c r="K28" s="273">
        <v>122.769</v>
      </c>
      <c r="L28" s="256">
        <f t="shared" si="18"/>
        <v>809.265</v>
      </c>
      <c r="M28" s="282">
        <f t="shared" si="19"/>
        <v>-0.7475795938289682</v>
      </c>
      <c r="N28" s="283"/>
      <c r="O28" s="255"/>
      <c r="P28" s="256">
        <v>1037.758</v>
      </c>
      <c r="Q28" s="273">
        <v>167.85700000000003</v>
      </c>
      <c r="R28" s="256">
        <f t="shared" si="20"/>
        <v>1205.615</v>
      </c>
      <c r="S28" s="284">
        <f t="shared" si="21"/>
        <v>0.005421298228735604</v>
      </c>
      <c r="T28" s="254"/>
      <c r="U28" s="255"/>
      <c r="V28" s="256">
        <v>1856.116</v>
      </c>
      <c r="W28" s="273">
        <v>471.24300000000005</v>
      </c>
      <c r="X28" s="256">
        <f t="shared" si="22"/>
        <v>2327.359</v>
      </c>
      <c r="Y28" s="259">
        <f t="shared" si="23"/>
        <v>-0.4819815077948868</v>
      </c>
    </row>
    <row r="29" spans="1:25" ht="19.5" customHeight="1" thickBot="1">
      <c r="A29" s="260" t="s">
        <v>170</v>
      </c>
      <c r="B29" s="261">
        <v>282.11100000000005</v>
      </c>
      <c r="C29" s="262">
        <v>196.672</v>
      </c>
      <c r="D29" s="263">
        <v>0</v>
      </c>
      <c r="E29" s="276">
        <v>105.02799999999999</v>
      </c>
      <c r="F29" s="263">
        <f t="shared" si="16"/>
        <v>583.811</v>
      </c>
      <c r="G29" s="264">
        <f t="shared" si="17"/>
        <v>0.009320196733225634</v>
      </c>
      <c r="H29" s="261">
        <v>473.84399999999994</v>
      </c>
      <c r="I29" s="262">
        <v>193.66499999999996</v>
      </c>
      <c r="J29" s="263">
        <v>0</v>
      </c>
      <c r="K29" s="276">
        <v>0</v>
      </c>
      <c r="L29" s="263">
        <f t="shared" si="18"/>
        <v>667.5089999999999</v>
      </c>
      <c r="M29" s="285">
        <f t="shared" si="19"/>
        <v>-0.12538857153985916</v>
      </c>
      <c r="N29" s="286">
        <v>1040.697</v>
      </c>
      <c r="O29" s="262">
        <v>621.2820000000002</v>
      </c>
      <c r="P29" s="263">
        <v>0.39999999999999997</v>
      </c>
      <c r="Q29" s="276">
        <v>320.60299999999995</v>
      </c>
      <c r="R29" s="263">
        <f t="shared" si="20"/>
        <v>1982.982</v>
      </c>
      <c r="S29" s="287">
        <f t="shared" si="21"/>
        <v>0.008916890387241852</v>
      </c>
      <c r="T29" s="261">
        <v>5160.564000000001</v>
      </c>
      <c r="U29" s="262">
        <v>2341.462</v>
      </c>
      <c r="V29" s="263">
        <v>0.25</v>
      </c>
      <c r="W29" s="276">
        <v>0.3</v>
      </c>
      <c r="X29" s="263">
        <f t="shared" si="22"/>
        <v>7502.576000000002</v>
      </c>
      <c r="Y29" s="266">
        <f t="shared" si="23"/>
        <v>-0.7356931805822428</v>
      </c>
    </row>
    <row r="30" spans="1:25" s="119" customFormat="1" ht="19.5" customHeight="1">
      <c r="A30" s="126" t="s">
        <v>52</v>
      </c>
      <c r="B30" s="123">
        <f>SUM(B31:B46)</f>
        <v>3524.511</v>
      </c>
      <c r="C30" s="122">
        <f>SUM(C31:C46)</f>
        <v>4312.935</v>
      </c>
      <c r="D30" s="121">
        <f>SUM(D31:D46)</f>
        <v>929.837</v>
      </c>
      <c r="E30" s="151">
        <f>SUM(E31:E46)</f>
        <v>556.291</v>
      </c>
      <c r="F30" s="121">
        <f t="shared" si="16"/>
        <v>9323.573999999999</v>
      </c>
      <c r="G30" s="124">
        <f t="shared" si="17"/>
        <v>0.14884533511151285</v>
      </c>
      <c r="H30" s="123">
        <f>SUM(H31:H46)</f>
        <v>3580.341</v>
      </c>
      <c r="I30" s="122">
        <f>SUM(I31:I46)</f>
        <v>3805.521</v>
      </c>
      <c r="J30" s="121">
        <f>SUM(J31:J46)</f>
        <v>595.566</v>
      </c>
      <c r="K30" s="151">
        <f>SUM(K31:K46)</f>
        <v>206.07500000000002</v>
      </c>
      <c r="L30" s="121">
        <f t="shared" si="18"/>
        <v>8187.503</v>
      </c>
      <c r="M30" s="199">
        <f t="shared" si="19"/>
        <v>0.13875671251662425</v>
      </c>
      <c r="N30" s="201">
        <f>SUM(N31:N46)</f>
        <v>14447.686999999998</v>
      </c>
      <c r="O30" s="122">
        <f>SUM(O31:O46)</f>
        <v>16084.953999999994</v>
      </c>
      <c r="P30" s="121">
        <f>SUM(P31:P46)</f>
        <v>2738.057999999999</v>
      </c>
      <c r="Q30" s="151">
        <f>SUM(Q31:Q46)</f>
        <v>1513.4450000000002</v>
      </c>
      <c r="R30" s="121">
        <f t="shared" si="20"/>
        <v>34784.14399999999</v>
      </c>
      <c r="S30" s="212">
        <f t="shared" si="21"/>
        <v>0.15641412744141714</v>
      </c>
      <c r="T30" s="123">
        <f>SUM(T31:T46)</f>
        <v>12987.663999999997</v>
      </c>
      <c r="U30" s="122">
        <f>SUM(U31:U46)</f>
        <v>15038.522999999997</v>
      </c>
      <c r="V30" s="121">
        <f>SUM(V31:V46)</f>
        <v>2014.671</v>
      </c>
      <c r="W30" s="151">
        <f>SUM(W31:W46)</f>
        <v>1139.942</v>
      </c>
      <c r="X30" s="121">
        <f t="shared" si="22"/>
        <v>31180.799999999992</v>
      </c>
      <c r="Y30" s="120">
        <f t="shared" si="23"/>
        <v>0.11556291050903122</v>
      </c>
    </row>
    <row r="31" spans="1:25" ht="19.5" customHeight="1">
      <c r="A31" s="246" t="s">
        <v>159</v>
      </c>
      <c r="B31" s="247">
        <v>1308.8709999999999</v>
      </c>
      <c r="C31" s="248">
        <v>1100.968</v>
      </c>
      <c r="D31" s="249">
        <v>2.269</v>
      </c>
      <c r="E31" s="270">
        <v>37.168</v>
      </c>
      <c r="F31" s="249">
        <f t="shared" si="16"/>
        <v>2449.276</v>
      </c>
      <c r="G31" s="250">
        <f t="shared" si="17"/>
        <v>0.03910124025406843</v>
      </c>
      <c r="H31" s="247">
        <v>1371.049</v>
      </c>
      <c r="I31" s="248">
        <v>958.0999999999999</v>
      </c>
      <c r="J31" s="249">
        <v>0</v>
      </c>
      <c r="K31" s="248">
        <v>0</v>
      </c>
      <c r="L31" s="249">
        <f t="shared" si="18"/>
        <v>2329.149</v>
      </c>
      <c r="M31" s="279">
        <f t="shared" si="19"/>
        <v>0.05157548958868663</v>
      </c>
      <c r="N31" s="280">
        <v>5218.298999999999</v>
      </c>
      <c r="O31" s="248">
        <v>4316.5289999999995</v>
      </c>
      <c r="P31" s="249">
        <v>3.7350000000000003</v>
      </c>
      <c r="Q31" s="248">
        <v>39.426</v>
      </c>
      <c r="R31" s="249">
        <f t="shared" si="20"/>
        <v>9577.988999999998</v>
      </c>
      <c r="S31" s="281">
        <f t="shared" si="21"/>
        <v>0.043069416688204014</v>
      </c>
      <c r="T31" s="247">
        <v>4630.0549999999985</v>
      </c>
      <c r="U31" s="248">
        <v>3798.1050000000005</v>
      </c>
      <c r="V31" s="249">
        <v>0</v>
      </c>
      <c r="W31" s="270">
        <v>0</v>
      </c>
      <c r="X31" s="249">
        <f t="shared" si="22"/>
        <v>8428.16</v>
      </c>
      <c r="Y31" s="252">
        <f t="shared" si="23"/>
        <v>0.13642704932037342</v>
      </c>
    </row>
    <row r="32" spans="1:25" ht="19.5" customHeight="1">
      <c r="A32" s="253" t="s">
        <v>175</v>
      </c>
      <c r="B32" s="254">
        <v>900.6510000000001</v>
      </c>
      <c r="C32" s="255">
        <v>1383.386</v>
      </c>
      <c r="D32" s="256">
        <v>0</v>
      </c>
      <c r="E32" s="273">
        <v>0</v>
      </c>
      <c r="F32" s="256">
        <f t="shared" si="16"/>
        <v>2284.0370000000003</v>
      </c>
      <c r="G32" s="257">
        <f t="shared" si="17"/>
        <v>0.03646329751574821</v>
      </c>
      <c r="H32" s="254">
        <v>1032.965</v>
      </c>
      <c r="I32" s="255">
        <v>1595.2030000000002</v>
      </c>
      <c r="J32" s="256">
        <v>140.916</v>
      </c>
      <c r="K32" s="255">
        <v>81.626</v>
      </c>
      <c r="L32" s="256">
        <f t="shared" si="18"/>
        <v>2850.7100000000005</v>
      </c>
      <c r="M32" s="282">
        <f t="shared" si="19"/>
        <v>-0.19878311017255357</v>
      </c>
      <c r="N32" s="283">
        <v>3808.2809999999995</v>
      </c>
      <c r="O32" s="255">
        <v>4850.782999999999</v>
      </c>
      <c r="P32" s="256">
        <v>52.941</v>
      </c>
      <c r="Q32" s="255"/>
      <c r="R32" s="256">
        <f t="shared" si="20"/>
        <v>8712.005</v>
      </c>
      <c r="S32" s="284">
        <f t="shared" si="21"/>
        <v>0.03917533978528445</v>
      </c>
      <c r="T32" s="254">
        <v>3894.41</v>
      </c>
      <c r="U32" s="255">
        <v>5974.050999999999</v>
      </c>
      <c r="V32" s="256">
        <v>170.957</v>
      </c>
      <c r="W32" s="255">
        <v>171.952</v>
      </c>
      <c r="X32" s="256">
        <f t="shared" si="22"/>
        <v>10211.369999999999</v>
      </c>
      <c r="Y32" s="259">
        <f t="shared" si="23"/>
        <v>-0.1468328931377474</v>
      </c>
    </row>
    <row r="33" spans="1:25" ht="19.5" customHeight="1">
      <c r="A33" s="253" t="s">
        <v>185</v>
      </c>
      <c r="B33" s="254">
        <v>432.094</v>
      </c>
      <c r="C33" s="255">
        <v>388.246</v>
      </c>
      <c r="D33" s="256">
        <v>0</v>
      </c>
      <c r="E33" s="273">
        <v>0</v>
      </c>
      <c r="F33" s="256">
        <f t="shared" si="16"/>
        <v>820.3399999999999</v>
      </c>
      <c r="G33" s="257">
        <f t="shared" si="17"/>
        <v>0.013096242085425445</v>
      </c>
      <c r="H33" s="254">
        <v>467.233</v>
      </c>
      <c r="I33" s="255">
        <v>349.224</v>
      </c>
      <c r="J33" s="256"/>
      <c r="K33" s="255"/>
      <c r="L33" s="256">
        <f t="shared" si="18"/>
        <v>816.457</v>
      </c>
      <c r="M33" s="282">
        <f t="shared" si="19"/>
        <v>0.004755914885903323</v>
      </c>
      <c r="N33" s="283">
        <v>1612.356</v>
      </c>
      <c r="O33" s="255">
        <v>1952.4660000000003</v>
      </c>
      <c r="P33" s="256"/>
      <c r="Q33" s="255"/>
      <c r="R33" s="256">
        <f t="shared" si="20"/>
        <v>3564.822</v>
      </c>
      <c r="S33" s="284">
        <f t="shared" si="21"/>
        <v>0.01602996246260847</v>
      </c>
      <c r="T33" s="254">
        <v>1281.177</v>
      </c>
      <c r="U33" s="255">
        <v>1202.768</v>
      </c>
      <c r="V33" s="256"/>
      <c r="W33" s="255"/>
      <c r="X33" s="256">
        <f t="shared" si="22"/>
        <v>2483.9449999999997</v>
      </c>
      <c r="Y33" s="259">
        <f t="shared" si="23"/>
        <v>0.4351453031367445</v>
      </c>
    </row>
    <row r="34" spans="1:25" ht="19.5" customHeight="1">
      <c r="A34" s="253" t="s">
        <v>172</v>
      </c>
      <c r="B34" s="254">
        <v>190.855</v>
      </c>
      <c r="C34" s="255">
        <v>171.45499999999998</v>
      </c>
      <c r="D34" s="256">
        <v>64.243</v>
      </c>
      <c r="E34" s="273">
        <v>0</v>
      </c>
      <c r="F34" s="256">
        <f aca="true" t="shared" si="24" ref="F34:F44">SUM(B34:E34)</f>
        <v>426.55299999999994</v>
      </c>
      <c r="G34" s="257">
        <f aca="true" t="shared" si="25" ref="G34:G44">F34/$F$9</f>
        <v>0.006809665931521662</v>
      </c>
      <c r="H34" s="254">
        <v>132.948</v>
      </c>
      <c r="I34" s="255">
        <v>68.305</v>
      </c>
      <c r="J34" s="256">
        <v>1.765</v>
      </c>
      <c r="K34" s="255">
        <v>1.432</v>
      </c>
      <c r="L34" s="256">
        <f aca="true" t="shared" si="26" ref="L34:L44">SUM(H34:K34)</f>
        <v>204.45</v>
      </c>
      <c r="M34" s="282">
        <f aca="true" t="shared" si="27" ref="M34:M44">IF(ISERROR(F34/L34-1),"         /0",(F34/L34-1))</f>
        <v>1.0863438493519197</v>
      </c>
      <c r="N34" s="283">
        <v>644.361</v>
      </c>
      <c r="O34" s="255">
        <v>408.38</v>
      </c>
      <c r="P34" s="256">
        <v>327.85200000000003</v>
      </c>
      <c r="Q34" s="255"/>
      <c r="R34" s="256">
        <f aca="true" t="shared" si="28" ref="R34:R44">SUM(N34:Q34)</f>
        <v>1380.593</v>
      </c>
      <c r="S34" s="284">
        <f aca="true" t="shared" si="29" ref="S34:S44">R34/$R$9</f>
        <v>0.006208123145037822</v>
      </c>
      <c r="T34" s="254">
        <v>596.707</v>
      </c>
      <c r="U34" s="255">
        <v>384.143</v>
      </c>
      <c r="V34" s="256">
        <v>73.508</v>
      </c>
      <c r="W34" s="255">
        <v>51.383</v>
      </c>
      <c r="X34" s="256">
        <f aca="true" t="shared" si="30" ref="X34:X44">SUM(T34:W34)</f>
        <v>1105.741</v>
      </c>
      <c r="Y34" s="259">
        <f aca="true" t="shared" si="31" ref="Y34:Y44">IF(ISERROR(R34/X34-1),"         /0",IF(R34/X34&gt;5,"  *  ",(R34/X34-1)))</f>
        <v>0.24856815474871619</v>
      </c>
    </row>
    <row r="35" spans="1:25" ht="19.5" customHeight="1">
      <c r="A35" s="253" t="s">
        <v>191</v>
      </c>
      <c r="B35" s="254">
        <v>204.828</v>
      </c>
      <c r="C35" s="255">
        <v>209.567</v>
      </c>
      <c r="D35" s="256">
        <v>0</v>
      </c>
      <c r="E35" s="273">
        <v>0</v>
      </c>
      <c r="F35" s="256">
        <f t="shared" si="24"/>
        <v>414.395</v>
      </c>
      <c r="G35" s="257">
        <f t="shared" si="25"/>
        <v>0.006615570664590143</v>
      </c>
      <c r="H35" s="254">
        <v>155.807</v>
      </c>
      <c r="I35" s="255">
        <v>147.298</v>
      </c>
      <c r="J35" s="256"/>
      <c r="K35" s="255"/>
      <c r="L35" s="256">
        <f t="shared" si="26"/>
        <v>303.105</v>
      </c>
      <c r="M35" s="282">
        <f t="shared" si="27"/>
        <v>0.36716649345936214</v>
      </c>
      <c r="N35" s="283">
        <v>1243.588</v>
      </c>
      <c r="O35" s="255">
        <v>1121.5</v>
      </c>
      <c r="P35" s="256"/>
      <c r="Q35" s="255"/>
      <c r="R35" s="256">
        <f t="shared" si="28"/>
        <v>2365.0879999999997</v>
      </c>
      <c r="S35" s="284">
        <f t="shared" si="29"/>
        <v>0.010635109371734617</v>
      </c>
      <c r="T35" s="254">
        <v>813.158</v>
      </c>
      <c r="U35" s="255">
        <v>879.4140000000001</v>
      </c>
      <c r="V35" s="256"/>
      <c r="W35" s="255"/>
      <c r="X35" s="256">
        <f t="shared" si="30"/>
        <v>1692.5720000000001</v>
      </c>
      <c r="Y35" s="259">
        <f t="shared" si="31"/>
        <v>0.3973337618724637</v>
      </c>
    </row>
    <row r="36" spans="1:25" ht="19.5" customHeight="1">
      <c r="A36" s="253" t="s">
        <v>180</v>
      </c>
      <c r="B36" s="254">
        <v>110.888</v>
      </c>
      <c r="C36" s="255">
        <v>48.751999999999995</v>
      </c>
      <c r="D36" s="256">
        <v>237.67</v>
      </c>
      <c r="E36" s="273">
        <v>6.556</v>
      </c>
      <c r="F36" s="256">
        <f>SUM(B36:E36)</f>
        <v>403.86599999999993</v>
      </c>
      <c r="G36" s="257">
        <f>F36/$F$9</f>
        <v>0.006447481417549349</v>
      </c>
      <c r="H36" s="254">
        <v>20.825</v>
      </c>
      <c r="I36" s="255">
        <v>9.876</v>
      </c>
      <c r="J36" s="256"/>
      <c r="K36" s="255"/>
      <c r="L36" s="256">
        <f>SUM(H36:K36)</f>
        <v>30.701</v>
      </c>
      <c r="M36" s="282">
        <f>IF(ISERROR(F36/L36-1),"         /0",(F36/L36-1))</f>
        <v>12.154815804045468</v>
      </c>
      <c r="N36" s="283">
        <v>425.122</v>
      </c>
      <c r="O36" s="255">
        <v>236.01999999999998</v>
      </c>
      <c r="P36" s="256">
        <v>961.822</v>
      </c>
      <c r="Q36" s="255">
        <v>77.15</v>
      </c>
      <c r="R36" s="256">
        <f>SUM(N36:Q36)</f>
        <v>1700.114</v>
      </c>
      <c r="S36" s="284">
        <f>R36/$R$9</f>
        <v>0.007644915679423865</v>
      </c>
      <c r="T36" s="254">
        <v>105.783</v>
      </c>
      <c r="U36" s="255">
        <v>54.083999999999996</v>
      </c>
      <c r="V36" s="256"/>
      <c r="W36" s="255"/>
      <c r="X36" s="256">
        <f>SUM(T36:W36)</f>
        <v>159.867</v>
      </c>
      <c r="Y36" s="259" t="str">
        <f>IF(ISERROR(R36/X36-1),"         /0",IF(R36/X36&gt;5,"  *  ",(R36/X36-1)))</f>
        <v>  *  </v>
      </c>
    </row>
    <row r="37" spans="1:25" ht="19.5" customHeight="1">
      <c r="A37" s="253" t="s">
        <v>178</v>
      </c>
      <c r="B37" s="254">
        <v>74.22800000000001</v>
      </c>
      <c r="C37" s="255">
        <v>292.321</v>
      </c>
      <c r="D37" s="256">
        <v>0</v>
      </c>
      <c r="E37" s="273">
        <v>0</v>
      </c>
      <c r="F37" s="256">
        <f>SUM(B37:E37)</f>
        <v>366.54900000000004</v>
      </c>
      <c r="G37" s="257">
        <f>F37/$F$9</f>
        <v>0.005851737621194398</v>
      </c>
      <c r="H37" s="254">
        <v>117.01400000000001</v>
      </c>
      <c r="I37" s="255">
        <v>318.81800000000004</v>
      </c>
      <c r="J37" s="256"/>
      <c r="K37" s="255"/>
      <c r="L37" s="256">
        <f>SUM(H37:K37)</f>
        <v>435.83200000000005</v>
      </c>
      <c r="M37" s="282">
        <f>IF(ISERROR(F37/L37-1),"         /0",(F37/L37-1))</f>
        <v>-0.1589672167257108</v>
      </c>
      <c r="N37" s="283">
        <v>267.525</v>
      </c>
      <c r="O37" s="255">
        <v>942.4619999999999</v>
      </c>
      <c r="P37" s="256">
        <v>0</v>
      </c>
      <c r="Q37" s="255">
        <v>0.3</v>
      </c>
      <c r="R37" s="256">
        <f>SUM(N37:Q37)</f>
        <v>1210.2869999999998</v>
      </c>
      <c r="S37" s="284">
        <f>R37/$R$9</f>
        <v>0.005442306847013123</v>
      </c>
      <c r="T37" s="254">
        <v>405.42</v>
      </c>
      <c r="U37" s="255">
        <v>912.505</v>
      </c>
      <c r="V37" s="256">
        <v>0</v>
      </c>
      <c r="W37" s="255">
        <v>0</v>
      </c>
      <c r="X37" s="256">
        <f>SUM(T37:W37)</f>
        <v>1317.925</v>
      </c>
      <c r="Y37" s="259">
        <f>IF(ISERROR(R37/X37-1),"         /0",IF(R37/X37&gt;5,"  *  ",(R37/X37-1)))</f>
        <v>-0.08167232581520201</v>
      </c>
    </row>
    <row r="38" spans="1:25" ht="19.5" customHeight="1">
      <c r="A38" s="253" t="s">
        <v>203</v>
      </c>
      <c r="B38" s="254">
        <v>0</v>
      </c>
      <c r="C38" s="255">
        <v>0</v>
      </c>
      <c r="D38" s="256">
        <v>43.434</v>
      </c>
      <c r="E38" s="273">
        <v>312.28100000000006</v>
      </c>
      <c r="F38" s="256">
        <f>SUM(B38:E38)</f>
        <v>355.71500000000003</v>
      </c>
      <c r="G38" s="257">
        <f>F38/$F$9</f>
        <v>0.005678779229852395</v>
      </c>
      <c r="H38" s="254">
        <v>0.3</v>
      </c>
      <c r="I38" s="255">
        <v>0</v>
      </c>
      <c r="J38" s="256">
        <v>99.614</v>
      </c>
      <c r="K38" s="255">
        <v>19.53</v>
      </c>
      <c r="L38" s="256">
        <f>SUM(H38:K38)</f>
        <v>119.444</v>
      </c>
      <c r="M38" s="282">
        <f>IF(ISERROR(F38/L38-1),"         /0",(F38/L38-1))</f>
        <v>1.9780901510331201</v>
      </c>
      <c r="N38" s="283">
        <v>0</v>
      </c>
      <c r="O38" s="255">
        <v>0</v>
      </c>
      <c r="P38" s="256">
        <v>97.384</v>
      </c>
      <c r="Q38" s="255">
        <v>860.363</v>
      </c>
      <c r="R38" s="256">
        <f>SUM(N38:Q38)</f>
        <v>957.7470000000001</v>
      </c>
      <c r="S38" s="284">
        <f>R38/$R$9</f>
        <v>0.004306708289691849</v>
      </c>
      <c r="T38" s="254">
        <v>0.3</v>
      </c>
      <c r="U38" s="255">
        <v>0</v>
      </c>
      <c r="V38" s="256">
        <v>551.3149999999999</v>
      </c>
      <c r="W38" s="255">
        <v>136.96499999999997</v>
      </c>
      <c r="X38" s="256">
        <f>SUM(T38:W38)</f>
        <v>688.5799999999999</v>
      </c>
      <c r="Y38" s="259">
        <f>IF(ISERROR(R38/X38-1),"         /0",IF(R38/X38&gt;5,"  *  ",(R38/X38-1)))</f>
        <v>0.39090156554067823</v>
      </c>
    </row>
    <row r="39" spans="1:25" ht="19.5" customHeight="1">
      <c r="A39" s="253" t="s">
        <v>173</v>
      </c>
      <c r="B39" s="254">
        <v>139.249</v>
      </c>
      <c r="C39" s="255">
        <v>127.749</v>
      </c>
      <c r="D39" s="256">
        <v>0</v>
      </c>
      <c r="E39" s="273">
        <v>0</v>
      </c>
      <c r="F39" s="256">
        <f>SUM(B39:E39)</f>
        <v>266.998</v>
      </c>
      <c r="G39" s="257">
        <f>F39/$F$9</f>
        <v>0.004262464885686939</v>
      </c>
      <c r="H39" s="254">
        <v>83.473</v>
      </c>
      <c r="I39" s="255">
        <v>65.977</v>
      </c>
      <c r="J39" s="256"/>
      <c r="K39" s="255"/>
      <c r="L39" s="256">
        <f>SUM(H39:K39)</f>
        <v>149.45</v>
      </c>
      <c r="M39" s="282">
        <f>IF(ISERROR(F39/L39-1),"         /0",(F39/L39-1))</f>
        <v>0.7865373034459686</v>
      </c>
      <c r="N39" s="283">
        <v>579.868</v>
      </c>
      <c r="O39" s="255">
        <v>433.68500000000006</v>
      </c>
      <c r="P39" s="256"/>
      <c r="Q39" s="255"/>
      <c r="R39" s="256">
        <f>SUM(N39:Q39)</f>
        <v>1013.5530000000001</v>
      </c>
      <c r="S39" s="284">
        <f>R39/$R$9</f>
        <v>0.004557651558440844</v>
      </c>
      <c r="T39" s="254">
        <v>268.91499999999996</v>
      </c>
      <c r="U39" s="255">
        <v>227.72799999999995</v>
      </c>
      <c r="V39" s="256"/>
      <c r="W39" s="255"/>
      <c r="X39" s="256">
        <f>SUM(T39:W39)</f>
        <v>496.6429999999999</v>
      </c>
      <c r="Y39" s="259">
        <f>IF(ISERROR(R39/X39-1),"         /0",IF(R39/X39&gt;5,"  *  ",(R39/X39-1)))</f>
        <v>1.040807984810015</v>
      </c>
    </row>
    <row r="40" spans="1:25" ht="19.5" customHeight="1">
      <c r="A40" s="253" t="s">
        <v>220</v>
      </c>
      <c r="B40" s="254">
        <v>0</v>
      </c>
      <c r="C40" s="255">
        <v>0</v>
      </c>
      <c r="D40" s="256">
        <v>263.037</v>
      </c>
      <c r="E40" s="273">
        <v>0</v>
      </c>
      <c r="F40" s="256">
        <f t="shared" si="24"/>
        <v>263.037</v>
      </c>
      <c r="G40" s="257">
        <f t="shared" si="25"/>
        <v>0.0041992298674013865</v>
      </c>
      <c r="H40" s="254"/>
      <c r="I40" s="255"/>
      <c r="J40" s="256">
        <v>328.494</v>
      </c>
      <c r="K40" s="255"/>
      <c r="L40" s="256">
        <f t="shared" si="26"/>
        <v>328.494</v>
      </c>
      <c r="M40" s="282">
        <f t="shared" si="27"/>
        <v>-0.19926391349613704</v>
      </c>
      <c r="N40" s="283"/>
      <c r="O40" s="255"/>
      <c r="P40" s="256">
        <v>779.5319999999999</v>
      </c>
      <c r="Q40" s="255"/>
      <c r="R40" s="256">
        <f t="shared" si="28"/>
        <v>779.5319999999999</v>
      </c>
      <c r="S40" s="284">
        <f t="shared" si="29"/>
        <v>0.0035053275306318535</v>
      </c>
      <c r="T40" s="254"/>
      <c r="U40" s="255"/>
      <c r="V40" s="256">
        <v>1076.286</v>
      </c>
      <c r="W40" s="255"/>
      <c r="X40" s="256">
        <f t="shared" si="30"/>
        <v>1076.286</v>
      </c>
      <c r="Y40" s="259">
        <f t="shared" si="31"/>
        <v>-0.2757203940216635</v>
      </c>
    </row>
    <row r="41" spans="1:25" ht="19.5" customHeight="1">
      <c r="A41" s="253" t="s">
        <v>222</v>
      </c>
      <c r="B41" s="254">
        <v>0</v>
      </c>
      <c r="C41" s="255">
        <v>0</v>
      </c>
      <c r="D41" s="256">
        <v>244.422</v>
      </c>
      <c r="E41" s="273">
        <v>11.105</v>
      </c>
      <c r="F41" s="256">
        <f t="shared" si="24"/>
        <v>255.527</v>
      </c>
      <c r="G41" s="257">
        <f t="shared" si="25"/>
        <v>0.004079337166738801</v>
      </c>
      <c r="H41" s="254"/>
      <c r="I41" s="255"/>
      <c r="J41" s="256"/>
      <c r="K41" s="255"/>
      <c r="L41" s="256">
        <f t="shared" si="26"/>
        <v>0</v>
      </c>
      <c r="M41" s="282" t="str">
        <f t="shared" si="27"/>
        <v>         /0</v>
      </c>
      <c r="N41" s="283"/>
      <c r="O41" s="255"/>
      <c r="P41" s="256">
        <v>251.66899999999998</v>
      </c>
      <c r="Q41" s="255">
        <v>11.105</v>
      </c>
      <c r="R41" s="256">
        <f t="shared" si="28"/>
        <v>262.774</v>
      </c>
      <c r="S41" s="284">
        <f t="shared" si="29"/>
        <v>0.001181617863710861</v>
      </c>
      <c r="T41" s="254"/>
      <c r="U41" s="255"/>
      <c r="V41" s="256"/>
      <c r="W41" s="255"/>
      <c r="X41" s="256">
        <f t="shared" si="30"/>
        <v>0</v>
      </c>
      <c r="Y41" s="259" t="str">
        <f t="shared" si="31"/>
        <v>         /0</v>
      </c>
    </row>
    <row r="42" spans="1:25" ht="19.5" customHeight="1">
      <c r="A42" s="253" t="s">
        <v>207</v>
      </c>
      <c r="B42" s="254">
        <v>0</v>
      </c>
      <c r="C42" s="255">
        <v>217.47</v>
      </c>
      <c r="D42" s="256">
        <v>0</v>
      </c>
      <c r="E42" s="273">
        <v>0</v>
      </c>
      <c r="F42" s="256">
        <f t="shared" si="24"/>
        <v>217.47</v>
      </c>
      <c r="G42" s="257">
        <f t="shared" si="25"/>
        <v>0.003471779708800585</v>
      </c>
      <c r="H42" s="254"/>
      <c r="I42" s="255">
        <v>102.075</v>
      </c>
      <c r="J42" s="256"/>
      <c r="K42" s="255"/>
      <c r="L42" s="256">
        <f t="shared" si="26"/>
        <v>102.075</v>
      </c>
      <c r="M42" s="282">
        <f t="shared" si="27"/>
        <v>1.1304922850844967</v>
      </c>
      <c r="N42" s="283"/>
      <c r="O42" s="255">
        <v>744.924</v>
      </c>
      <c r="P42" s="256"/>
      <c r="Q42" s="255"/>
      <c r="R42" s="256">
        <f t="shared" si="28"/>
        <v>744.924</v>
      </c>
      <c r="S42" s="284">
        <f t="shared" si="29"/>
        <v>0.003349705471267893</v>
      </c>
      <c r="T42" s="254"/>
      <c r="U42" s="255">
        <v>696.044</v>
      </c>
      <c r="V42" s="256"/>
      <c r="W42" s="255"/>
      <c r="X42" s="256">
        <f t="shared" si="30"/>
        <v>696.044</v>
      </c>
      <c r="Y42" s="259">
        <f t="shared" si="31"/>
        <v>0.07022544551781218</v>
      </c>
    </row>
    <row r="43" spans="1:25" ht="19.5" customHeight="1">
      <c r="A43" s="253" t="s">
        <v>198</v>
      </c>
      <c r="B43" s="254">
        <v>79.081</v>
      </c>
      <c r="C43" s="255">
        <v>100.732</v>
      </c>
      <c r="D43" s="256">
        <v>0</v>
      </c>
      <c r="E43" s="273">
        <v>0</v>
      </c>
      <c r="F43" s="256">
        <f t="shared" si="24"/>
        <v>179.813</v>
      </c>
      <c r="G43" s="257">
        <f t="shared" si="25"/>
        <v>0.0028706080138803493</v>
      </c>
      <c r="H43" s="254">
        <v>33.553</v>
      </c>
      <c r="I43" s="255">
        <v>33.596</v>
      </c>
      <c r="J43" s="256"/>
      <c r="K43" s="255"/>
      <c r="L43" s="256">
        <f t="shared" si="26"/>
        <v>67.149</v>
      </c>
      <c r="M43" s="282">
        <f t="shared" si="27"/>
        <v>1.6778209653159388</v>
      </c>
      <c r="N43" s="283">
        <v>241.695</v>
      </c>
      <c r="O43" s="255">
        <v>244.005</v>
      </c>
      <c r="P43" s="256"/>
      <c r="Q43" s="255"/>
      <c r="R43" s="256">
        <f t="shared" si="28"/>
        <v>485.7</v>
      </c>
      <c r="S43" s="284">
        <f t="shared" si="29"/>
        <v>0.0021840509198184184</v>
      </c>
      <c r="T43" s="254">
        <v>143.28</v>
      </c>
      <c r="U43" s="255">
        <v>159.51500000000001</v>
      </c>
      <c r="V43" s="256"/>
      <c r="W43" s="255"/>
      <c r="X43" s="256">
        <f t="shared" si="30"/>
        <v>302.795</v>
      </c>
      <c r="Y43" s="259">
        <f t="shared" si="31"/>
        <v>0.6040555491339024</v>
      </c>
    </row>
    <row r="44" spans="1:25" ht="19.5" customHeight="1">
      <c r="A44" s="253" t="s">
        <v>212</v>
      </c>
      <c r="B44" s="254">
        <v>0</v>
      </c>
      <c r="C44" s="255">
        <v>156.67999999999998</v>
      </c>
      <c r="D44" s="256">
        <v>0</v>
      </c>
      <c r="E44" s="273">
        <v>0</v>
      </c>
      <c r="F44" s="256">
        <f t="shared" si="24"/>
        <v>156.67999999999998</v>
      </c>
      <c r="G44" s="257">
        <f t="shared" si="25"/>
        <v>0.002501303374142988</v>
      </c>
      <c r="H44" s="254"/>
      <c r="I44" s="255">
        <v>51.788</v>
      </c>
      <c r="J44" s="256"/>
      <c r="K44" s="255"/>
      <c r="L44" s="256">
        <f t="shared" si="26"/>
        <v>51.788</v>
      </c>
      <c r="M44" s="282">
        <f t="shared" si="27"/>
        <v>2.025411292191241</v>
      </c>
      <c r="N44" s="283"/>
      <c r="O44" s="255">
        <v>342.757</v>
      </c>
      <c r="P44" s="256"/>
      <c r="Q44" s="255"/>
      <c r="R44" s="256">
        <f t="shared" si="28"/>
        <v>342.757</v>
      </c>
      <c r="S44" s="284">
        <f t="shared" si="29"/>
        <v>0.001541278034021416</v>
      </c>
      <c r="T44" s="254"/>
      <c r="U44" s="255">
        <v>200.32799999999997</v>
      </c>
      <c r="V44" s="256"/>
      <c r="W44" s="255"/>
      <c r="X44" s="256">
        <f t="shared" si="30"/>
        <v>200.32799999999997</v>
      </c>
      <c r="Y44" s="259">
        <f t="shared" si="31"/>
        <v>0.7109789944491036</v>
      </c>
    </row>
    <row r="45" spans="1:25" ht="19.5" customHeight="1">
      <c r="A45" s="253" t="s">
        <v>208</v>
      </c>
      <c r="B45" s="254">
        <v>0</v>
      </c>
      <c r="C45" s="255">
        <v>0</v>
      </c>
      <c r="D45" s="256">
        <v>68.481</v>
      </c>
      <c r="E45" s="273">
        <v>31.198</v>
      </c>
      <c r="F45" s="256">
        <f aca="true" t="shared" si="32" ref="F45:F60">SUM(B45:E45)</f>
        <v>99.679</v>
      </c>
      <c r="G45" s="257">
        <f aca="true" t="shared" si="33" ref="G45:G60">F45/$F$9</f>
        <v>0.0015913161796732125</v>
      </c>
      <c r="H45" s="254"/>
      <c r="I45" s="255"/>
      <c r="J45" s="256"/>
      <c r="K45" s="255">
        <v>66.664</v>
      </c>
      <c r="L45" s="256">
        <f aca="true" t="shared" si="34" ref="L45:L60">SUM(H45:K45)</f>
        <v>66.664</v>
      </c>
      <c r="M45" s="282">
        <f aca="true" t="shared" si="35" ref="M45:M57">IF(ISERROR(F45/L45-1),"         /0",(F45/L45-1))</f>
        <v>0.4952448097923916</v>
      </c>
      <c r="N45" s="283"/>
      <c r="O45" s="255"/>
      <c r="P45" s="256">
        <v>68.481</v>
      </c>
      <c r="Q45" s="255">
        <v>40.492</v>
      </c>
      <c r="R45" s="256">
        <f aca="true" t="shared" si="36" ref="R45:R61">SUM(N45:Q45)</f>
        <v>108.97299999999998</v>
      </c>
      <c r="S45" s="284">
        <f aca="true" t="shared" si="37" ref="S45:S60">R45/$R$9</f>
        <v>0.000490019725932412</v>
      </c>
      <c r="T45" s="254"/>
      <c r="U45" s="255"/>
      <c r="V45" s="256">
        <v>16.567</v>
      </c>
      <c r="W45" s="255">
        <v>617.299</v>
      </c>
      <c r="X45" s="256">
        <f aca="true" t="shared" si="38" ref="X45:X60">SUM(T45:W45)</f>
        <v>633.866</v>
      </c>
      <c r="Y45" s="259">
        <f aca="true" t="shared" si="39" ref="Y45:Y60">IF(ISERROR(R45/X45-1),"         /0",IF(R45/X45&gt;5,"  *  ",(R45/X45-1)))</f>
        <v>-0.8280819605405559</v>
      </c>
    </row>
    <row r="46" spans="1:25" ht="19.5" customHeight="1" thickBot="1">
      <c r="A46" s="260" t="s">
        <v>170</v>
      </c>
      <c r="B46" s="261">
        <v>83.76599999999999</v>
      </c>
      <c r="C46" s="262">
        <v>115.609</v>
      </c>
      <c r="D46" s="263">
        <v>6.281000000000001</v>
      </c>
      <c r="E46" s="276">
        <v>157.98299999999998</v>
      </c>
      <c r="F46" s="263">
        <f t="shared" si="32"/>
        <v>363.639</v>
      </c>
      <c r="G46" s="264">
        <f t="shared" si="33"/>
        <v>0.005805281195238589</v>
      </c>
      <c r="H46" s="261">
        <v>165.174</v>
      </c>
      <c r="I46" s="262">
        <v>105.261</v>
      </c>
      <c r="J46" s="263">
        <v>24.777</v>
      </c>
      <c r="K46" s="262">
        <v>36.823</v>
      </c>
      <c r="L46" s="263">
        <f t="shared" si="34"/>
        <v>332.03499999999997</v>
      </c>
      <c r="M46" s="285">
        <f t="shared" si="35"/>
        <v>0.09518273675967914</v>
      </c>
      <c r="N46" s="286">
        <v>406.5919999999999</v>
      </c>
      <c r="O46" s="262">
        <v>491.443</v>
      </c>
      <c r="P46" s="263">
        <v>194.642</v>
      </c>
      <c r="Q46" s="262">
        <v>484.60900000000004</v>
      </c>
      <c r="R46" s="263">
        <f t="shared" si="36"/>
        <v>1577.286</v>
      </c>
      <c r="S46" s="287">
        <f t="shared" si="37"/>
        <v>0.0070925940685952526</v>
      </c>
      <c r="T46" s="261">
        <v>848.4589999999998</v>
      </c>
      <c r="U46" s="262">
        <v>549.838</v>
      </c>
      <c r="V46" s="263">
        <v>126.03800000000001</v>
      </c>
      <c r="W46" s="262">
        <v>162.343</v>
      </c>
      <c r="X46" s="263">
        <f t="shared" si="38"/>
        <v>1686.6779999999999</v>
      </c>
      <c r="Y46" s="266">
        <f t="shared" si="39"/>
        <v>-0.06485648120150966</v>
      </c>
    </row>
    <row r="47" spans="1:25" s="119" customFormat="1" ht="19.5" customHeight="1">
      <c r="A47" s="126" t="s">
        <v>51</v>
      </c>
      <c r="B47" s="123">
        <f>SUM(B48:B57)</f>
        <v>2846.3060000000005</v>
      </c>
      <c r="C47" s="122">
        <f>SUM(C48:C57)</f>
        <v>2649.203000000001</v>
      </c>
      <c r="D47" s="121">
        <f>SUM(D48:D57)</f>
        <v>796.794</v>
      </c>
      <c r="E47" s="122">
        <f>SUM(E48:E57)</f>
        <v>531.803</v>
      </c>
      <c r="F47" s="121">
        <f t="shared" si="32"/>
        <v>6824.106000000002</v>
      </c>
      <c r="G47" s="124">
        <f t="shared" si="33"/>
        <v>0.10894280931394827</v>
      </c>
      <c r="H47" s="123">
        <f>SUM(H48:H57)</f>
        <v>2719.711</v>
      </c>
      <c r="I47" s="122">
        <f>SUM(I48:I57)</f>
        <v>2600.4359999999997</v>
      </c>
      <c r="J47" s="121">
        <f>SUM(J48:J57)</f>
        <v>627.664</v>
      </c>
      <c r="K47" s="122">
        <f>SUM(K48:K57)</f>
        <v>482.339</v>
      </c>
      <c r="L47" s="121">
        <f t="shared" si="34"/>
        <v>6430.149999999999</v>
      </c>
      <c r="M47" s="199">
        <f t="shared" si="35"/>
        <v>0.061266999992224624</v>
      </c>
      <c r="N47" s="201">
        <f>SUM(N48:N57)</f>
        <v>11532.015</v>
      </c>
      <c r="O47" s="122">
        <f>SUM(O48:O57)</f>
        <v>10638.562000000002</v>
      </c>
      <c r="P47" s="121">
        <f>SUM(P48:P57)</f>
        <v>2437.5290000000005</v>
      </c>
      <c r="Q47" s="122">
        <f>SUM(Q48:Q57)</f>
        <v>2038.5659999999998</v>
      </c>
      <c r="R47" s="121">
        <f t="shared" si="36"/>
        <v>26646.672</v>
      </c>
      <c r="S47" s="212">
        <f t="shared" si="37"/>
        <v>0.11982229460922318</v>
      </c>
      <c r="T47" s="123">
        <f>SUM(T48:T57)</f>
        <v>9969.142999999998</v>
      </c>
      <c r="U47" s="122">
        <f>SUM(U48:U57)</f>
        <v>10231.374</v>
      </c>
      <c r="V47" s="121">
        <f>SUM(V48:V57)</f>
        <v>2406.78</v>
      </c>
      <c r="W47" s="122">
        <f>SUM(W48:W57)</f>
        <v>1651.453</v>
      </c>
      <c r="X47" s="121">
        <f t="shared" si="38"/>
        <v>24258.75</v>
      </c>
      <c r="Y47" s="120">
        <f t="shared" si="39"/>
        <v>0.09843549234812166</v>
      </c>
    </row>
    <row r="48" spans="1:25" ht="19.5" customHeight="1">
      <c r="A48" s="246" t="s">
        <v>159</v>
      </c>
      <c r="B48" s="247">
        <v>769.0340000000001</v>
      </c>
      <c r="C48" s="248">
        <v>1115.4180000000001</v>
      </c>
      <c r="D48" s="249">
        <v>9.733</v>
      </c>
      <c r="E48" s="248">
        <v>0</v>
      </c>
      <c r="F48" s="249">
        <f t="shared" si="32"/>
        <v>1894.1850000000002</v>
      </c>
      <c r="G48" s="250">
        <f t="shared" si="33"/>
        <v>0.03023954130553381</v>
      </c>
      <c r="H48" s="247">
        <v>576.552</v>
      </c>
      <c r="I48" s="248">
        <v>1070.568</v>
      </c>
      <c r="J48" s="249">
        <v>0</v>
      </c>
      <c r="K48" s="248">
        <v>0</v>
      </c>
      <c r="L48" s="249">
        <f t="shared" si="34"/>
        <v>1647.12</v>
      </c>
      <c r="M48" s="279">
        <f t="shared" si="35"/>
        <v>0.14999817863907938</v>
      </c>
      <c r="N48" s="280">
        <v>2773.864</v>
      </c>
      <c r="O48" s="248">
        <v>4610.9130000000005</v>
      </c>
      <c r="P48" s="249">
        <v>9.733</v>
      </c>
      <c r="Q48" s="248">
        <v>0</v>
      </c>
      <c r="R48" s="249">
        <f t="shared" si="36"/>
        <v>7394.51</v>
      </c>
      <c r="S48" s="281">
        <f t="shared" si="37"/>
        <v>0.03325094990139282</v>
      </c>
      <c r="T48" s="247">
        <v>2035.8189999999997</v>
      </c>
      <c r="U48" s="248">
        <v>4290.257</v>
      </c>
      <c r="V48" s="249">
        <v>0</v>
      </c>
      <c r="W48" s="248">
        <v>0</v>
      </c>
      <c r="X48" s="249">
        <f t="shared" si="38"/>
        <v>6326.075999999999</v>
      </c>
      <c r="Y48" s="252">
        <f t="shared" si="39"/>
        <v>0.16889363959585713</v>
      </c>
    </row>
    <row r="49" spans="1:25" ht="19.5" customHeight="1">
      <c r="A49" s="253" t="s">
        <v>214</v>
      </c>
      <c r="B49" s="254">
        <v>0</v>
      </c>
      <c r="C49" s="255">
        <v>0</v>
      </c>
      <c r="D49" s="256">
        <v>787.061</v>
      </c>
      <c r="E49" s="255">
        <v>531.803</v>
      </c>
      <c r="F49" s="256">
        <f t="shared" si="32"/>
        <v>1318.864</v>
      </c>
      <c r="G49" s="257">
        <f t="shared" si="33"/>
        <v>0.021054882392364808</v>
      </c>
      <c r="H49" s="254"/>
      <c r="I49" s="255"/>
      <c r="J49" s="256">
        <v>627.664</v>
      </c>
      <c r="K49" s="255">
        <v>482.339</v>
      </c>
      <c r="L49" s="256">
        <f t="shared" si="34"/>
        <v>1110.003</v>
      </c>
      <c r="M49" s="282">
        <f t="shared" si="35"/>
        <v>0.18816255451561847</v>
      </c>
      <c r="N49" s="283"/>
      <c r="O49" s="255"/>
      <c r="P49" s="256">
        <v>2427.7960000000003</v>
      </c>
      <c r="Q49" s="255">
        <v>2038.466</v>
      </c>
      <c r="R49" s="256">
        <f t="shared" si="36"/>
        <v>4466.262000000001</v>
      </c>
      <c r="S49" s="284">
        <f t="shared" si="37"/>
        <v>0.020083474633004018</v>
      </c>
      <c r="T49" s="254"/>
      <c r="U49" s="255"/>
      <c r="V49" s="256">
        <v>2282.137</v>
      </c>
      <c r="W49" s="255">
        <v>1611.379</v>
      </c>
      <c r="X49" s="256">
        <f t="shared" si="38"/>
        <v>3893.516</v>
      </c>
      <c r="Y49" s="259">
        <f t="shared" si="39"/>
        <v>0.14710251608058122</v>
      </c>
    </row>
    <row r="50" spans="1:25" ht="19.5" customHeight="1">
      <c r="A50" s="253" t="s">
        <v>216</v>
      </c>
      <c r="B50" s="254">
        <v>654.866</v>
      </c>
      <c r="C50" s="255">
        <v>244.29</v>
      </c>
      <c r="D50" s="256">
        <v>0</v>
      </c>
      <c r="E50" s="255">
        <v>0</v>
      </c>
      <c r="F50" s="256">
        <f t="shared" si="32"/>
        <v>899.156</v>
      </c>
      <c r="G50" s="257">
        <f t="shared" si="33"/>
        <v>0.014354492830488338</v>
      </c>
      <c r="H50" s="254">
        <v>765.342</v>
      </c>
      <c r="I50" s="255">
        <v>306.199</v>
      </c>
      <c r="J50" s="256"/>
      <c r="K50" s="255"/>
      <c r="L50" s="256">
        <f t="shared" si="34"/>
        <v>1071.541</v>
      </c>
      <c r="M50" s="282">
        <f t="shared" si="35"/>
        <v>-0.1608757854342484</v>
      </c>
      <c r="N50" s="283">
        <v>3050.697</v>
      </c>
      <c r="O50" s="255">
        <v>1220.1889999999999</v>
      </c>
      <c r="P50" s="256"/>
      <c r="Q50" s="255"/>
      <c r="R50" s="256">
        <f t="shared" si="36"/>
        <v>4270.886</v>
      </c>
      <c r="S50" s="284">
        <f t="shared" si="37"/>
        <v>0.019204925873460177</v>
      </c>
      <c r="T50" s="254">
        <v>3001.846</v>
      </c>
      <c r="U50" s="255">
        <v>1181.99</v>
      </c>
      <c r="V50" s="256">
        <v>124.643</v>
      </c>
      <c r="W50" s="255">
        <v>40.074</v>
      </c>
      <c r="X50" s="256">
        <f t="shared" si="38"/>
        <v>4348.553</v>
      </c>
      <c r="Y50" s="259">
        <f t="shared" si="39"/>
        <v>-0.0178604239157254</v>
      </c>
    </row>
    <row r="51" spans="1:25" ht="19.5" customHeight="1">
      <c r="A51" s="253" t="s">
        <v>217</v>
      </c>
      <c r="B51" s="254">
        <v>749.777</v>
      </c>
      <c r="C51" s="255">
        <v>83.381</v>
      </c>
      <c r="D51" s="256">
        <v>0</v>
      </c>
      <c r="E51" s="255">
        <v>0</v>
      </c>
      <c r="F51" s="256">
        <f t="shared" si="32"/>
        <v>833.158</v>
      </c>
      <c r="G51" s="257">
        <f t="shared" si="33"/>
        <v>0.013300873861336635</v>
      </c>
      <c r="H51" s="254">
        <v>811.87</v>
      </c>
      <c r="I51" s="255">
        <v>64.484</v>
      </c>
      <c r="J51" s="256"/>
      <c r="K51" s="255"/>
      <c r="L51" s="256">
        <f t="shared" si="34"/>
        <v>876.354</v>
      </c>
      <c r="M51" s="282">
        <f t="shared" si="35"/>
        <v>-0.04929058348566906</v>
      </c>
      <c r="N51" s="283">
        <v>3316.508</v>
      </c>
      <c r="O51" s="255">
        <v>236.77599999999998</v>
      </c>
      <c r="P51" s="256"/>
      <c r="Q51" s="255"/>
      <c r="R51" s="256">
        <f t="shared" si="36"/>
        <v>3553.2839999999997</v>
      </c>
      <c r="S51" s="284">
        <f t="shared" si="37"/>
        <v>0.015978079449405123</v>
      </c>
      <c r="T51" s="254">
        <v>2981.959</v>
      </c>
      <c r="U51" s="255">
        <v>322.306</v>
      </c>
      <c r="V51" s="256"/>
      <c r="W51" s="255"/>
      <c r="X51" s="256">
        <f t="shared" si="38"/>
        <v>3304.265</v>
      </c>
      <c r="Y51" s="259">
        <f t="shared" si="39"/>
        <v>0.07536290218853514</v>
      </c>
    </row>
    <row r="52" spans="1:25" ht="19.5" customHeight="1">
      <c r="A52" s="253" t="s">
        <v>187</v>
      </c>
      <c r="B52" s="254">
        <v>213.301</v>
      </c>
      <c r="C52" s="255">
        <v>398.901</v>
      </c>
      <c r="D52" s="256">
        <v>0</v>
      </c>
      <c r="E52" s="255">
        <v>0</v>
      </c>
      <c r="F52" s="256">
        <f t="shared" si="32"/>
        <v>612.202</v>
      </c>
      <c r="G52" s="257">
        <f t="shared" si="33"/>
        <v>0.009773442227834349</v>
      </c>
      <c r="H52" s="254">
        <v>223.642</v>
      </c>
      <c r="I52" s="255">
        <v>366.621</v>
      </c>
      <c r="J52" s="256"/>
      <c r="K52" s="255"/>
      <c r="L52" s="256">
        <f t="shared" si="34"/>
        <v>590.2629999999999</v>
      </c>
      <c r="M52" s="282">
        <f t="shared" si="35"/>
        <v>0.037168177575081174</v>
      </c>
      <c r="N52" s="283">
        <v>827.1559999999998</v>
      </c>
      <c r="O52" s="255">
        <v>1487.601</v>
      </c>
      <c r="P52" s="256"/>
      <c r="Q52" s="255"/>
      <c r="R52" s="256">
        <f t="shared" si="36"/>
        <v>2314.757</v>
      </c>
      <c r="S52" s="284">
        <f t="shared" si="37"/>
        <v>0.010408785577529592</v>
      </c>
      <c r="T52" s="254">
        <v>831.8239999999998</v>
      </c>
      <c r="U52" s="255">
        <v>1361.5449999999998</v>
      </c>
      <c r="V52" s="256"/>
      <c r="W52" s="255"/>
      <c r="X52" s="256">
        <f t="shared" si="38"/>
        <v>2193.3689999999997</v>
      </c>
      <c r="Y52" s="259">
        <f t="shared" si="39"/>
        <v>0.055343172990956147</v>
      </c>
    </row>
    <row r="53" spans="1:25" ht="19.5" customHeight="1">
      <c r="A53" s="253" t="s">
        <v>196</v>
      </c>
      <c r="B53" s="254">
        <v>117.14599999999999</v>
      </c>
      <c r="C53" s="255">
        <v>298.048</v>
      </c>
      <c r="D53" s="256">
        <v>0</v>
      </c>
      <c r="E53" s="255">
        <v>0</v>
      </c>
      <c r="F53" s="256">
        <f t="shared" si="32"/>
        <v>415.19399999999996</v>
      </c>
      <c r="G53" s="257">
        <f t="shared" si="33"/>
        <v>0.006628326226218559</v>
      </c>
      <c r="H53" s="254">
        <v>31.307000000000002</v>
      </c>
      <c r="I53" s="255">
        <v>288.227</v>
      </c>
      <c r="J53" s="256"/>
      <c r="K53" s="255"/>
      <c r="L53" s="256">
        <f t="shared" si="34"/>
        <v>319.534</v>
      </c>
      <c r="M53" s="282">
        <f t="shared" si="35"/>
        <v>0.29937346260491826</v>
      </c>
      <c r="N53" s="283">
        <v>410.177</v>
      </c>
      <c r="O53" s="255">
        <v>926.598</v>
      </c>
      <c r="P53" s="256"/>
      <c r="Q53" s="255"/>
      <c r="R53" s="256">
        <f t="shared" si="36"/>
        <v>1336.775</v>
      </c>
      <c r="S53" s="284">
        <f t="shared" si="37"/>
        <v>0.006011086407947842</v>
      </c>
      <c r="T53" s="254">
        <v>178.61599999999999</v>
      </c>
      <c r="U53" s="255">
        <v>1134.647</v>
      </c>
      <c r="V53" s="256"/>
      <c r="W53" s="255"/>
      <c r="X53" s="256">
        <f t="shared" si="38"/>
        <v>1313.263</v>
      </c>
      <c r="Y53" s="259">
        <f t="shared" si="39"/>
        <v>0.01790349686239545</v>
      </c>
    </row>
    <row r="54" spans="1:25" ht="19.5" customHeight="1">
      <c r="A54" s="253" t="s">
        <v>199</v>
      </c>
      <c r="B54" s="254">
        <v>167.706</v>
      </c>
      <c r="C54" s="255">
        <v>150.433</v>
      </c>
      <c r="D54" s="256">
        <v>0</v>
      </c>
      <c r="E54" s="255">
        <v>0</v>
      </c>
      <c r="F54" s="256">
        <f t="shared" si="32"/>
        <v>318.139</v>
      </c>
      <c r="G54" s="257">
        <f t="shared" si="33"/>
        <v>0.0050789006519433</v>
      </c>
      <c r="H54" s="254">
        <v>122.946</v>
      </c>
      <c r="I54" s="255">
        <v>110.179</v>
      </c>
      <c r="J54" s="256"/>
      <c r="K54" s="255"/>
      <c r="L54" s="256">
        <f t="shared" si="34"/>
        <v>233.125</v>
      </c>
      <c r="M54" s="282">
        <f t="shared" si="35"/>
        <v>0.36467131367292227</v>
      </c>
      <c r="N54" s="283">
        <v>551.562</v>
      </c>
      <c r="O54" s="255">
        <v>574.918</v>
      </c>
      <c r="P54" s="256"/>
      <c r="Q54" s="255"/>
      <c r="R54" s="256">
        <f t="shared" si="36"/>
        <v>1126.48</v>
      </c>
      <c r="S54" s="284">
        <f t="shared" si="37"/>
        <v>0.0050654512665370644</v>
      </c>
      <c r="T54" s="254">
        <v>479.41499999999996</v>
      </c>
      <c r="U54" s="255">
        <v>444.133</v>
      </c>
      <c r="V54" s="256"/>
      <c r="W54" s="255"/>
      <c r="X54" s="256">
        <f t="shared" si="38"/>
        <v>923.548</v>
      </c>
      <c r="Y54" s="259">
        <f t="shared" si="39"/>
        <v>0.21973086401573072</v>
      </c>
    </row>
    <row r="55" spans="1:25" ht="19.5" customHeight="1">
      <c r="A55" s="253" t="s">
        <v>197</v>
      </c>
      <c r="B55" s="254">
        <v>51.176</v>
      </c>
      <c r="C55" s="255">
        <v>215.503</v>
      </c>
      <c r="D55" s="256">
        <v>0</v>
      </c>
      <c r="E55" s="255">
        <v>0</v>
      </c>
      <c r="F55" s="256">
        <f t="shared" si="32"/>
        <v>266.679</v>
      </c>
      <c r="G55" s="257">
        <f t="shared" si="33"/>
        <v>0.004257372239680099</v>
      </c>
      <c r="H55" s="254">
        <v>20.864</v>
      </c>
      <c r="I55" s="255">
        <v>225.982</v>
      </c>
      <c r="J55" s="256"/>
      <c r="K55" s="255"/>
      <c r="L55" s="256">
        <f t="shared" si="34"/>
        <v>246.846</v>
      </c>
      <c r="M55" s="282">
        <f t="shared" si="35"/>
        <v>0.08034564060183258</v>
      </c>
      <c r="N55" s="283">
        <v>81.751</v>
      </c>
      <c r="O55" s="255">
        <v>900.406</v>
      </c>
      <c r="P55" s="256"/>
      <c r="Q55" s="255"/>
      <c r="R55" s="256">
        <f t="shared" si="36"/>
        <v>982.1569999999999</v>
      </c>
      <c r="S55" s="284">
        <f t="shared" si="37"/>
        <v>0.004416472924142678</v>
      </c>
      <c r="T55" s="254">
        <v>47.871</v>
      </c>
      <c r="U55" s="255">
        <v>888.21</v>
      </c>
      <c r="V55" s="256"/>
      <c r="W55" s="255"/>
      <c r="X55" s="256">
        <f t="shared" si="38"/>
        <v>936.081</v>
      </c>
      <c r="Y55" s="259">
        <f t="shared" si="39"/>
        <v>0.04922223610990928</v>
      </c>
    </row>
    <row r="56" spans="1:25" ht="19.5" customHeight="1">
      <c r="A56" s="253" t="s">
        <v>194</v>
      </c>
      <c r="B56" s="254">
        <v>94.597</v>
      </c>
      <c r="C56" s="255">
        <v>142.619</v>
      </c>
      <c r="D56" s="256">
        <v>0</v>
      </c>
      <c r="E56" s="255">
        <v>0</v>
      </c>
      <c r="F56" s="256">
        <f t="shared" si="32"/>
        <v>237.216</v>
      </c>
      <c r="G56" s="257">
        <f t="shared" si="33"/>
        <v>0.003787012900183196</v>
      </c>
      <c r="H56" s="254">
        <v>144.706</v>
      </c>
      <c r="I56" s="255">
        <v>166.529</v>
      </c>
      <c r="J56" s="256"/>
      <c r="K56" s="255"/>
      <c r="L56" s="256">
        <f t="shared" si="34"/>
        <v>311.235</v>
      </c>
      <c r="M56" s="282">
        <f t="shared" si="35"/>
        <v>-0.23782350956672615</v>
      </c>
      <c r="N56" s="283">
        <v>393.44</v>
      </c>
      <c r="O56" s="255">
        <v>655.6070000000001</v>
      </c>
      <c r="P56" s="256"/>
      <c r="Q56" s="255"/>
      <c r="R56" s="256">
        <f t="shared" si="36"/>
        <v>1049.047</v>
      </c>
      <c r="S56" s="284">
        <f t="shared" si="37"/>
        <v>0.004717257700808632</v>
      </c>
      <c r="T56" s="254">
        <v>360.168</v>
      </c>
      <c r="U56" s="255">
        <v>606.181</v>
      </c>
      <c r="V56" s="256"/>
      <c r="W56" s="255"/>
      <c r="X56" s="256">
        <f t="shared" si="38"/>
        <v>966.349</v>
      </c>
      <c r="Y56" s="259">
        <f t="shared" si="39"/>
        <v>0.0855777778007738</v>
      </c>
    </row>
    <row r="57" spans="1:25" ht="19.5" customHeight="1" thickBot="1">
      <c r="A57" s="253" t="s">
        <v>170</v>
      </c>
      <c r="B57" s="254">
        <v>28.703</v>
      </c>
      <c r="C57" s="255">
        <v>0.6100000000000001</v>
      </c>
      <c r="D57" s="256">
        <v>0</v>
      </c>
      <c r="E57" s="255">
        <v>0</v>
      </c>
      <c r="F57" s="256">
        <f t="shared" si="32"/>
        <v>29.313</v>
      </c>
      <c r="G57" s="257">
        <f t="shared" si="33"/>
        <v>0.00046796467836516094</v>
      </c>
      <c r="H57" s="254">
        <v>22.482</v>
      </c>
      <c r="I57" s="255">
        <v>1.647</v>
      </c>
      <c r="J57" s="256"/>
      <c r="K57" s="255"/>
      <c r="L57" s="256">
        <f t="shared" si="34"/>
        <v>24.128999999999998</v>
      </c>
      <c r="M57" s="282">
        <f t="shared" si="35"/>
        <v>0.2148452070123088</v>
      </c>
      <c r="N57" s="283">
        <v>126.86000000000001</v>
      </c>
      <c r="O57" s="255">
        <v>25.554</v>
      </c>
      <c r="P57" s="256"/>
      <c r="Q57" s="255">
        <v>0.1</v>
      </c>
      <c r="R57" s="256">
        <f t="shared" si="36"/>
        <v>152.514</v>
      </c>
      <c r="S57" s="284">
        <f t="shared" si="37"/>
        <v>0.0006858108749952363</v>
      </c>
      <c r="T57" s="254">
        <v>51.625</v>
      </c>
      <c r="U57" s="255">
        <v>2.105</v>
      </c>
      <c r="V57" s="256">
        <v>0</v>
      </c>
      <c r="W57" s="255">
        <v>0</v>
      </c>
      <c r="X57" s="256">
        <f t="shared" si="38"/>
        <v>53.73</v>
      </c>
      <c r="Y57" s="259">
        <f t="shared" si="39"/>
        <v>1.838525963149079</v>
      </c>
    </row>
    <row r="58" spans="1:25" s="119" customFormat="1" ht="19.5" customHeight="1">
      <c r="A58" s="126" t="s">
        <v>50</v>
      </c>
      <c r="B58" s="123">
        <f>SUM(B59:B72)</f>
        <v>3057.3149999999996</v>
      </c>
      <c r="C58" s="122">
        <f>SUM(C59:C72)</f>
        <v>1566.3369999999998</v>
      </c>
      <c r="D58" s="121">
        <f>SUM(D59:D72)</f>
        <v>807.762</v>
      </c>
      <c r="E58" s="122">
        <f>SUM(E59:E72)</f>
        <v>521.8989999999999</v>
      </c>
      <c r="F58" s="121">
        <f t="shared" si="32"/>
        <v>5953.312999999998</v>
      </c>
      <c r="G58" s="124">
        <f t="shared" si="33"/>
        <v>0.09504111497465734</v>
      </c>
      <c r="H58" s="123">
        <f>SUM(H59:H72)</f>
        <v>2614.997</v>
      </c>
      <c r="I58" s="122">
        <f>SUM(I59:I72)</f>
        <v>1813.6950000000002</v>
      </c>
      <c r="J58" s="121">
        <f>SUM(J59:J72)</f>
        <v>454.91200000000003</v>
      </c>
      <c r="K58" s="122">
        <f>SUM(K59:K72)</f>
        <v>288.986</v>
      </c>
      <c r="L58" s="121">
        <f t="shared" si="34"/>
        <v>5172.59</v>
      </c>
      <c r="M58" s="199">
        <f aca="true" t="shared" si="40" ref="M58:M79">IF(ISERROR(F58/L58-1),"         /0",(F58/L58-1))</f>
        <v>0.15093463815999297</v>
      </c>
      <c r="N58" s="201">
        <f>SUM(N59:N72)</f>
        <v>10652.058</v>
      </c>
      <c r="O58" s="122">
        <f>SUM(O59:O72)</f>
        <v>5820.827</v>
      </c>
      <c r="P58" s="121">
        <f>SUM(P59:P72)</f>
        <v>2968.7569999999996</v>
      </c>
      <c r="Q58" s="122">
        <f>SUM(Q59:Q72)</f>
        <v>2009.835</v>
      </c>
      <c r="R58" s="121">
        <f t="shared" si="36"/>
        <v>21451.477</v>
      </c>
      <c r="S58" s="212">
        <f t="shared" si="37"/>
        <v>0.09646102135745038</v>
      </c>
      <c r="T58" s="123">
        <f>SUM(T59:T72)</f>
        <v>9534.802</v>
      </c>
      <c r="U58" s="122">
        <f>SUM(U59:U72)</f>
        <v>6267.891</v>
      </c>
      <c r="V58" s="121">
        <f>SUM(V59:V72)</f>
        <v>1610.961</v>
      </c>
      <c r="W58" s="122">
        <f>SUM(W59:W72)</f>
        <v>974.5219999999999</v>
      </c>
      <c r="X58" s="121">
        <f t="shared" si="38"/>
        <v>18388.176</v>
      </c>
      <c r="Y58" s="120">
        <f t="shared" si="39"/>
        <v>0.16659080269842974</v>
      </c>
    </row>
    <row r="59" spans="1:25" s="111" customFormat="1" ht="19.5" customHeight="1">
      <c r="A59" s="246" t="s">
        <v>172</v>
      </c>
      <c r="B59" s="247">
        <v>236.12</v>
      </c>
      <c r="C59" s="248">
        <v>165.413</v>
      </c>
      <c r="D59" s="249">
        <v>468.4</v>
      </c>
      <c r="E59" s="248">
        <v>269.529</v>
      </c>
      <c r="F59" s="249">
        <f t="shared" si="32"/>
        <v>1139.462</v>
      </c>
      <c r="G59" s="250">
        <f t="shared" si="33"/>
        <v>0.018190835749985434</v>
      </c>
      <c r="H59" s="247">
        <v>48.021</v>
      </c>
      <c r="I59" s="248">
        <v>29.676000000000002</v>
      </c>
      <c r="J59" s="249">
        <v>43.031</v>
      </c>
      <c r="K59" s="248">
        <v>36.571</v>
      </c>
      <c r="L59" s="249">
        <f t="shared" si="34"/>
        <v>157.299</v>
      </c>
      <c r="M59" s="279">
        <f t="shared" si="40"/>
        <v>6.24392399188806</v>
      </c>
      <c r="N59" s="280">
        <v>727.4250000000001</v>
      </c>
      <c r="O59" s="248">
        <v>551.957</v>
      </c>
      <c r="P59" s="249">
        <v>1840.0459999999998</v>
      </c>
      <c r="Q59" s="248">
        <v>980.0600000000001</v>
      </c>
      <c r="R59" s="249">
        <f t="shared" si="36"/>
        <v>4099.488</v>
      </c>
      <c r="S59" s="281">
        <f t="shared" si="37"/>
        <v>0.018434199170649722</v>
      </c>
      <c r="T59" s="247">
        <v>768.9929999999999</v>
      </c>
      <c r="U59" s="248">
        <v>607.3790000000001</v>
      </c>
      <c r="V59" s="249">
        <v>267.414</v>
      </c>
      <c r="W59" s="248">
        <v>231.021</v>
      </c>
      <c r="X59" s="249">
        <f t="shared" si="38"/>
        <v>1874.807</v>
      </c>
      <c r="Y59" s="252">
        <f t="shared" si="39"/>
        <v>1.1866186759490445</v>
      </c>
    </row>
    <row r="60" spans="1:25" s="111" customFormat="1" ht="19.5" customHeight="1">
      <c r="A60" s="253" t="s">
        <v>171</v>
      </c>
      <c r="B60" s="254">
        <v>500.728</v>
      </c>
      <c r="C60" s="255">
        <v>462.502</v>
      </c>
      <c r="D60" s="256">
        <v>0</v>
      </c>
      <c r="E60" s="255">
        <v>0</v>
      </c>
      <c r="F60" s="256">
        <f t="shared" si="32"/>
        <v>963.23</v>
      </c>
      <c r="G60" s="257">
        <f t="shared" si="33"/>
        <v>0.015377396279523555</v>
      </c>
      <c r="H60" s="254">
        <v>414.988</v>
      </c>
      <c r="I60" s="255">
        <v>361.71299999999997</v>
      </c>
      <c r="J60" s="256"/>
      <c r="K60" s="255"/>
      <c r="L60" s="256">
        <f t="shared" si="34"/>
        <v>776.701</v>
      </c>
      <c r="M60" s="282">
        <f t="shared" si="40"/>
        <v>0.24015547810547422</v>
      </c>
      <c r="N60" s="283">
        <v>1586.2040000000002</v>
      </c>
      <c r="O60" s="255">
        <v>1375.202</v>
      </c>
      <c r="P60" s="256"/>
      <c r="Q60" s="255"/>
      <c r="R60" s="256">
        <f t="shared" si="36"/>
        <v>2961.406</v>
      </c>
      <c r="S60" s="284">
        <f t="shared" si="37"/>
        <v>0.013316577101617837</v>
      </c>
      <c r="T60" s="254">
        <v>1289.598</v>
      </c>
      <c r="U60" s="255">
        <v>1060.029</v>
      </c>
      <c r="V60" s="256"/>
      <c r="W60" s="255"/>
      <c r="X60" s="256">
        <f t="shared" si="38"/>
        <v>2349.627</v>
      </c>
      <c r="Y60" s="259">
        <f t="shared" si="39"/>
        <v>0.2603728166215318</v>
      </c>
    </row>
    <row r="61" spans="1:25" s="111" customFormat="1" ht="19.5" customHeight="1">
      <c r="A61" s="253" t="s">
        <v>159</v>
      </c>
      <c r="B61" s="254">
        <v>510.977</v>
      </c>
      <c r="C61" s="255">
        <v>257.389</v>
      </c>
      <c r="D61" s="256">
        <v>0.001</v>
      </c>
      <c r="E61" s="255">
        <v>1.131</v>
      </c>
      <c r="F61" s="256">
        <f aca="true" t="shared" si="41" ref="F61:F71">SUM(B61:E61)</f>
        <v>769.4979999999999</v>
      </c>
      <c r="G61" s="257">
        <f aca="true" t="shared" si="42" ref="G61:G71">F61/$F$9</f>
        <v>0.012284579677025027</v>
      </c>
      <c r="H61" s="254">
        <v>281.326</v>
      </c>
      <c r="I61" s="255">
        <v>152.575</v>
      </c>
      <c r="J61" s="256">
        <v>0</v>
      </c>
      <c r="K61" s="255">
        <v>0</v>
      </c>
      <c r="L61" s="256">
        <f aca="true" t="shared" si="43" ref="L61:L71">SUM(H61:K61)</f>
        <v>433.901</v>
      </c>
      <c r="M61" s="282">
        <f t="shared" si="40"/>
        <v>0.7734414071412601</v>
      </c>
      <c r="N61" s="283">
        <v>1594.8149999999998</v>
      </c>
      <c r="O61" s="255">
        <v>950.7190000000002</v>
      </c>
      <c r="P61" s="256">
        <v>0.051000000000000004</v>
      </c>
      <c r="Q61" s="255">
        <v>1.131</v>
      </c>
      <c r="R61" s="256">
        <f t="shared" si="36"/>
        <v>2546.716</v>
      </c>
      <c r="S61" s="284">
        <f aca="true" t="shared" si="44" ref="S61:S71">R61/$R$9</f>
        <v>0.01145183739410394</v>
      </c>
      <c r="T61" s="254">
        <v>1141.5239999999997</v>
      </c>
      <c r="U61" s="255">
        <v>599.472</v>
      </c>
      <c r="V61" s="256">
        <v>0</v>
      </c>
      <c r="W61" s="255">
        <v>0</v>
      </c>
      <c r="X61" s="256">
        <f aca="true" t="shared" si="45" ref="X61:X71">SUM(T61:W61)</f>
        <v>1740.9959999999996</v>
      </c>
      <c r="Y61" s="259">
        <f aca="true" t="shared" si="46" ref="Y61:Y71">IF(ISERROR(R61/X61-1),"         /0",IF(R61/X61&gt;5,"  *  ",(R61/X61-1)))</f>
        <v>0.46279256241829403</v>
      </c>
    </row>
    <row r="62" spans="1:25" s="111" customFormat="1" ht="19.5" customHeight="1">
      <c r="A62" s="253" t="s">
        <v>164</v>
      </c>
      <c r="B62" s="254">
        <v>495.034</v>
      </c>
      <c r="C62" s="255">
        <v>117.959</v>
      </c>
      <c r="D62" s="256">
        <v>0</v>
      </c>
      <c r="E62" s="255">
        <v>0</v>
      </c>
      <c r="F62" s="256">
        <f t="shared" si="41"/>
        <v>612.9929999999999</v>
      </c>
      <c r="G62" s="257">
        <f t="shared" si="42"/>
        <v>0.009786070074202404</v>
      </c>
      <c r="H62" s="254">
        <v>431.618</v>
      </c>
      <c r="I62" s="255">
        <v>133.27700000000002</v>
      </c>
      <c r="J62" s="256"/>
      <c r="K62" s="255"/>
      <c r="L62" s="256">
        <f t="shared" si="43"/>
        <v>564.895</v>
      </c>
      <c r="M62" s="282">
        <f t="shared" si="40"/>
        <v>0.0851450269519114</v>
      </c>
      <c r="N62" s="283">
        <v>1778.913</v>
      </c>
      <c r="O62" s="255">
        <v>443.65899999999993</v>
      </c>
      <c r="P62" s="256">
        <v>1.5139999999999998</v>
      </c>
      <c r="Q62" s="255">
        <v>0</v>
      </c>
      <c r="R62" s="256">
        <f aca="true" t="shared" si="47" ref="R62:R71">SUM(N62:Q62)</f>
        <v>2224.0860000000002</v>
      </c>
      <c r="S62" s="284">
        <f t="shared" si="44"/>
        <v>0.010001064595543067</v>
      </c>
      <c r="T62" s="254">
        <v>1390.6949999999997</v>
      </c>
      <c r="U62" s="255">
        <v>524.8610000000001</v>
      </c>
      <c r="V62" s="256"/>
      <c r="W62" s="255"/>
      <c r="X62" s="256">
        <f t="shared" si="45"/>
        <v>1915.5559999999998</v>
      </c>
      <c r="Y62" s="259">
        <f t="shared" si="46"/>
        <v>0.1610655078734322</v>
      </c>
    </row>
    <row r="63" spans="1:25" s="111" customFormat="1" ht="19.5" customHeight="1">
      <c r="A63" s="253" t="s">
        <v>219</v>
      </c>
      <c r="B63" s="254">
        <v>335.325</v>
      </c>
      <c r="C63" s="255">
        <v>258.186</v>
      </c>
      <c r="D63" s="256">
        <v>0</v>
      </c>
      <c r="E63" s="255">
        <v>0</v>
      </c>
      <c r="F63" s="256">
        <f t="shared" si="41"/>
        <v>593.511</v>
      </c>
      <c r="G63" s="257">
        <f t="shared" si="42"/>
        <v>0.009475051486411661</v>
      </c>
      <c r="H63" s="254">
        <v>194.592</v>
      </c>
      <c r="I63" s="255">
        <v>287.697</v>
      </c>
      <c r="J63" s="256"/>
      <c r="K63" s="255"/>
      <c r="L63" s="256">
        <f t="shared" si="43"/>
        <v>482.289</v>
      </c>
      <c r="M63" s="282">
        <f t="shared" si="40"/>
        <v>0.23061276537511732</v>
      </c>
      <c r="N63" s="283">
        <v>934.8979999999999</v>
      </c>
      <c r="O63" s="255">
        <v>1053.6789999999999</v>
      </c>
      <c r="P63" s="256"/>
      <c r="Q63" s="255">
        <v>140.414</v>
      </c>
      <c r="R63" s="256">
        <f t="shared" si="47"/>
        <v>2128.991</v>
      </c>
      <c r="S63" s="284">
        <f t="shared" si="44"/>
        <v>0.009573450178783477</v>
      </c>
      <c r="T63" s="254">
        <v>747.238</v>
      </c>
      <c r="U63" s="255">
        <v>1010.5150000000001</v>
      </c>
      <c r="V63" s="256"/>
      <c r="W63" s="255"/>
      <c r="X63" s="256">
        <f t="shared" si="45"/>
        <v>1757.7530000000002</v>
      </c>
      <c r="Y63" s="259">
        <f t="shared" si="46"/>
        <v>0.21120032222957374</v>
      </c>
    </row>
    <row r="64" spans="1:25" s="111" customFormat="1" ht="19.5" customHeight="1">
      <c r="A64" s="253" t="s">
        <v>213</v>
      </c>
      <c r="B64" s="254">
        <v>0</v>
      </c>
      <c r="C64" s="255">
        <v>0</v>
      </c>
      <c r="D64" s="256">
        <v>339.141</v>
      </c>
      <c r="E64" s="255">
        <v>251.219</v>
      </c>
      <c r="F64" s="256">
        <f>SUM(B64:E64)</f>
        <v>590.36</v>
      </c>
      <c r="G64" s="257">
        <f>F64/$F$9</f>
        <v>0.00942474763823752</v>
      </c>
      <c r="H64" s="254"/>
      <c r="I64" s="255"/>
      <c r="J64" s="256">
        <v>326.021</v>
      </c>
      <c r="K64" s="255">
        <v>252.065</v>
      </c>
      <c r="L64" s="256">
        <f>SUM(H64:K64)</f>
        <v>578.086</v>
      </c>
      <c r="M64" s="282">
        <f>IF(ISERROR(F64/L64-1),"         /0",(F64/L64-1))</f>
        <v>0.02123213501105381</v>
      </c>
      <c r="N64" s="283"/>
      <c r="O64" s="255"/>
      <c r="P64" s="256">
        <v>955.376</v>
      </c>
      <c r="Q64" s="255">
        <v>880.5540000000001</v>
      </c>
      <c r="R64" s="256">
        <f>SUM(N64:Q64)</f>
        <v>1835.93</v>
      </c>
      <c r="S64" s="284">
        <f>R64/$R$9</f>
        <v>0.008255640529590755</v>
      </c>
      <c r="T64" s="254"/>
      <c r="U64" s="255"/>
      <c r="V64" s="256">
        <v>1194.115</v>
      </c>
      <c r="W64" s="255">
        <v>722.5260000000001</v>
      </c>
      <c r="X64" s="256">
        <f>SUM(T64:W64)</f>
        <v>1916.641</v>
      </c>
      <c r="Y64" s="259">
        <f>IF(ISERROR(R64/X64-1),"         /0",IF(R64/X64&gt;5,"  *  ",(R64/X64-1)))</f>
        <v>-0.04211065087306387</v>
      </c>
    </row>
    <row r="65" spans="1:25" s="111" customFormat="1" ht="19.5" customHeight="1">
      <c r="A65" s="253" t="s">
        <v>218</v>
      </c>
      <c r="B65" s="254">
        <v>402.237</v>
      </c>
      <c r="C65" s="255">
        <v>0</v>
      </c>
      <c r="D65" s="256">
        <v>0</v>
      </c>
      <c r="E65" s="255">
        <v>0</v>
      </c>
      <c r="F65" s="256">
        <f>SUM(B65:E65)</f>
        <v>402.237</v>
      </c>
      <c r="G65" s="257">
        <f>F65/$F$9</f>
        <v>0.006421475397658624</v>
      </c>
      <c r="H65" s="254">
        <v>267.577</v>
      </c>
      <c r="I65" s="255"/>
      <c r="J65" s="256"/>
      <c r="K65" s="255"/>
      <c r="L65" s="256">
        <f>SUM(H65:K65)</f>
        <v>267.577</v>
      </c>
      <c r="M65" s="282">
        <f>IF(ISERROR(F65/L65-1),"         /0",(F65/L65-1))</f>
        <v>0.5032570063944211</v>
      </c>
      <c r="N65" s="283">
        <v>1498.576</v>
      </c>
      <c r="O65" s="255"/>
      <c r="P65" s="256"/>
      <c r="Q65" s="255"/>
      <c r="R65" s="256">
        <f>SUM(N65:Q65)</f>
        <v>1498.576</v>
      </c>
      <c r="S65" s="284">
        <f>R65/$R$9</f>
        <v>0.006738658207160401</v>
      </c>
      <c r="T65" s="254">
        <v>1038.144</v>
      </c>
      <c r="U65" s="255"/>
      <c r="V65" s="256"/>
      <c r="W65" s="255"/>
      <c r="X65" s="256">
        <f>SUM(T65:W65)</f>
        <v>1038.144</v>
      </c>
      <c r="Y65" s="259">
        <f>IF(ISERROR(R65/X65-1),"         /0",IF(R65/X65&gt;5,"  *  ",(R65/X65-1)))</f>
        <v>0.4435145798656064</v>
      </c>
    </row>
    <row r="66" spans="1:25" s="111" customFormat="1" ht="19.5" customHeight="1">
      <c r="A66" s="253" t="s">
        <v>175</v>
      </c>
      <c r="B66" s="254">
        <v>58.015</v>
      </c>
      <c r="C66" s="255">
        <v>120.554</v>
      </c>
      <c r="D66" s="256">
        <v>0</v>
      </c>
      <c r="E66" s="255">
        <v>0</v>
      </c>
      <c r="F66" s="256">
        <f>SUM(B66:E66)</f>
        <v>178.56900000000002</v>
      </c>
      <c r="G66" s="257">
        <f>F66/$F$9</f>
        <v>0.0028507482908944302</v>
      </c>
      <c r="H66" s="254">
        <v>24.61</v>
      </c>
      <c r="I66" s="255">
        <v>273.109</v>
      </c>
      <c r="J66" s="256">
        <v>24.61</v>
      </c>
      <c r="K66" s="255"/>
      <c r="L66" s="256">
        <f>SUM(H66:K66)</f>
        <v>322.329</v>
      </c>
      <c r="M66" s="282">
        <f>IF(ISERROR(F66/L66-1),"         /0",(F66/L66-1))</f>
        <v>-0.4460039276639707</v>
      </c>
      <c r="N66" s="283">
        <v>201.815</v>
      </c>
      <c r="O66" s="255">
        <v>578.661</v>
      </c>
      <c r="P66" s="256">
        <v>168.71800000000002</v>
      </c>
      <c r="Q66" s="255"/>
      <c r="R66" s="256">
        <f>SUM(N66:Q66)</f>
        <v>949.194</v>
      </c>
      <c r="S66" s="284">
        <f>R66/$R$9</f>
        <v>0.004268247948911105</v>
      </c>
      <c r="T66" s="254">
        <v>24.61</v>
      </c>
      <c r="U66" s="255">
        <v>760.466</v>
      </c>
      <c r="V66" s="256">
        <v>87.912</v>
      </c>
      <c r="W66" s="255">
        <v>7.161</v>
      </c>
      <c r="X66" s="256">
        <f>SUM(T66:W66)</f>
        <v>880.149</v>
      </c>
      <c r="Y66" s="259">
        <f>IF(ISERROR(R66/X66-1),"         /0",IF(R66/X66&gt;5,"  *  ",(R66/X66-1)))</f>
        <v>0.0784469447786682</v>
      </c>
    </row>
    <row r="67" spans="1:25" s="111" customFormat="1" ht="19.5" customHeight="1">
      <c r="A67" s="253" t="s">
        <v>188</v>
      </c>
      <c r="B67" s="254">
        <v>119.574</v>
      </c>
      <c r="C67" s="255">
        <v>28.051</v>
      </c>
      <c r="D67" s="256">
        <v>0</v>
      </c>
      <c r="E67" s="255">
        <v>0</v>
      </c>
      <c r="F67" s="256">
        <f>SUM(B67:E67)</f>
        <v>147.625</v>
      </c>
      <c r="G67" s="257">
        <f>F67/$F$9</f>
        <v>0.002356745663823453</v>
      </c>
      <c r="H67" s="254">
        <v>94.03</v>
      </c>
      <c r="I67" s="255">
        <v>26.13</v>
      </c>
      <c r="J67" s="256"/>
      <c r="K67" s="255"/>
      <c r="L67" s="256">
        <f>SUM(H67:K67)</f>
        <v>120.16</v>
      </c>
      <c r="M67" s="282">
        <f>IF(ISERROR(F67/L67-1),"         /0",(F67/L67-1))</f>
        <v>0.2285702396804261</v>
      </c>
      <c r="N67" s="283">
        <v>377.828</v>
      </c>
      <c r="O67" s="255">
        <v>91.16</v>
      </c>
      <c r="P67" s="256"/>
      <c r="Q67" s="255"/>
      <c r="R67" s="256">
        <f>SUM(N67:Q67)</f>
        <v>468.98799999999994</v>
      </c>
      <c r="S67" s="284">
        <f>R67/$R$9</f>
        <v>0.002108901941082562</v>
      </c>
      <c r="T67" s="254">
        <v>246.54100000000003</v>
      </c>
      <c r="U67" s="255">
        <v>91.78899999999999</v>
      </c>
      <c r="V67" s="256"/>
      <c r="W67" s="255"/>
      <c r="X67" s="256">
        <f>SUM(T67:W67)</f>
        <v>338.33000000000004</v>
      </c>
      <c r="Y67" s="259">
        <f>IF(ISERROR(R67/X67-1),"         /0",IF(R67/X67&gt;5,"  *  ",(R67/X67-1)))</f>
        <v>0.3861850855673452</v>
      </c>
    </row>
    <row r="68" spans="1:25" s="111" customFormat="1" ht="19.5" customHeight="1">
      <c r="A68" s="253" t="s">
        <v>183</v>
      </c>
      <c r="B68" s="254">
        <v>110.813</v>
      </c>
      <c r="C68" s="255">
        <v>31.438</v>
      </c>
      <c r="D68" s="256">
        <v>0</v>
      </c>
      <c r="E68" s="255">
        <v>0</v>
      </c>
      <c r="F68" s="256">
        <f t="shared" si="41"/>
        <v>142.251</v>
      </c>
      <c r="G68" s="257">
        <f t="shared" si="42"/>
        <v>0.0022709529376768846</v>
      </c>
      <c r="H68" s="254">
        <v>77.58500000000001</v>
      </c>
      <c r="I68" s="255">
        <v>14.473999999999998</v>
      </c>
      <c r="J68" s="256"/>
      <c r="K68" s="255"/>
      <c r="L68" s="256">
        <f t="shared" si="43"/>
        <v>92.05900000000001</v>
      </c>
      <c r="M68" s="282">
        <f t="shared" si="40"/>
        <v>0.5452155682768658</v>
      </c>
      <c r="N68" s="283">
        <v>401.544</v>
      </c>
      <c r="O68" s="255">
        <v>82.29599999999999</v>
      </c>
      <c r="P68" s="256"/>
      <c r="Q68" s="255"/>
      <c r="R68" s="256">
        <f t="shared" si="47"/>
        <v>483.84</v>
      </c>
      <c r="S68" s="284">
        <f t="shared" si="44"/>
        <v>0.0021756870435349876</v>
      </c>
      <c r="T68" s="254">
        <v>334.219</v>
      </c>
      <c r="U68" s="255">
        <v>50.998000000000005</v>
      </c>
      <c r="V68" s="256"/>
      <c r="W68" s="255"/>
      <c r="X68" s="256">
        <f t="shared" si="45"/>
        <v>385.217</v>
      </c>
      <c r="Y68" s="259">
        <f t="shared" si="46"/>
        <v>0.2560193345568862</v>
      </c>
    </row>
    <row r="69" spans="1:25" s="111" customFormat="1" ht="19.5" customHeight="1">
      <c r="A69" s="253" t="s">
        <v>181</v>
      </c>
      <c r="B69" s="254">
        <v>79.553</v>
      </c>
      <c r="C69" s="255">
        <v>25.725</v>
      </c>
      <c r="D69" s="256">
        <v>0</v>
      </c>
      <c r="E69" s="255">
        <v>0</v>
      </c>
      <c r="F69" s="256">
        <f t="shared" si="41"/>
        <v>105.27799999999999</v>
      </c>
      <c r="G69" s="257">
        <f t="shared" si="42"/>
        <v>0.0016807008975173953</v>
      </c>
      <c r="H69" s="254">
        <v>69.318</v>
      </c>
      <c r="I69" s="255">
        <v>18.268</v>
      </c>
      <c r="J69" s="256"/>
      <c r="K69" s="255"/>
      <c r="L69" s="256">
        <f t="shared" si="43"/>
        <v>87.586</v>
      </c>
      <c r="M69" s="282">
        <f t="shared" si="40"/>
        <v>0.20199575274587245</v>
      </c>
      <c r="N69" s="283">
        <v>339.983</v>
      </c>
      <c r="O69" s="255">
        <v>76.93299999999999</v>
      </c>
      <c r="P69" s="256">
        <v>0</v>
      </c>
      <c r="Q69" s="255">
        <v>0</v>
      </c>
      <c r="R69" s="256">
        <f t="shared" si="47"/>
        <v>416.916</v>
      </c>
      <c r="S69" s="284">
        <f t="shared" si="44"/>
        <v>0.0018747493788079386</v>
      </c>
      <c r="T69" s="254">
        <v>225.469</v>
      </c>
      <c r="U69" s="255">
        <v>58.44</v>
      </c>
      <c r="V69" s="256">
        <v>0</v>
      </c>
      <c r="W69" s="255">
        <v>0</v>
      </c>
      <c r="X69" s="256">
        <f t="shared" si="45"/>
        <v>283.909</v>
      </c>
      <c r="Y69" s="259">
        <f t="shared" si="46"/>
        <v>0.4684846200719246</v>
      </c>
    </row>
    <row r="70" spans="1:25" s="111" customFormat="1" ht="19.5" customHeight="1">
      <c r="A70" s="253" t="s">
        <v>190</v>
      </c>
      <c r="B70" s="254">
        <v>99.219</v>
      </c>
      <c r="C70" s="255">
        <v>2.32</v>
      </c>
      <c r="D70" s="256">
        <v>0</v>
      </c>
      <c r="E70" s="255">
        <v>0</v>
      </c>
      <c r="F70" s="256">
        <f t="shared" si="41"/>
        <v>101.53899999999999</v>
      </c>
      <c r="G70" s="257">
        <f t="shared" si="42"/>
        <v>0.001621009977706822</v>
      </c>
      <c r="H70" s="254">
        <v>66.895</v>
      </c>
      <c r="I70" s="255">
        <v>0</v>
      </c>
      <c r="J70" s="256">
        <v>0</v>
      </c>
      <c r="K70" s="255">
        <v>0</v>
      </c>
      <c r="L70" s="256">
        <f t="shared" si="43"/>
        <v>66.895</v>
      </c>
      <c r="M70" s="282">
        <f t="shared" si="40"/>
        <v>0.5178862396292696</v>
      </c>
      <c r="N70" s="283">
        <v>305.73</v>
      </c>
      <c r="O70" s="255">
        <v>5.911</v>
      </c>
      <c r="P70" s="256">
        <v>2.522</v>
      </c>
      <c r="Q70" s="255">
        <v>0</v>
      </c>
      <c r="R70" s="256">
        <f t="shared" si="47"/>
        <v>314.163</v>
      </c>
      <c r="S70" s="284">
        <f t="shared" si="44"/>
        <v>0.0014126991746405474</v>
      </c>
      <c r="T70" s="254">
        <v>171.10199999999998</v>
      </c>
      <c r="U70" s="255">
        <v>1.615</v>
      </c>
      <c r="V70" s="256">
        <v>0</v>
      </c>
      <c r="W70" s="255">
        <v>0</v>
      </c>
      <c r="X70" s="256">
        <f t="shared" si="45"/>
        <v>172.71699999999998</v>
      </c>
      <c r="Y70" s="259">
        <f t="shared" si="46"/>
        <v>0.8189466005083463</v>
      </c>
    </row>
    <row r="71" spans="1:25" s="111" customFormat="1" ht="19.5" customHeight="1">
      <c r="A71" s="253" t="s">
        <v>178</v>
      </c>
      <c r="B71" s="254">
        <v>36.729</v>
      </c>
      <c r="C71" s="255">
        <v>31.399</v>
      </c>
      <c r="D71" s="256">
        <v>0</v>
      </c>
      <c r="E71" s="255">
        <v>0</v>
      </c>
      <c r="F71" s="256">
        <f t="shared" si="41"/>
        <v>68.128</v>
      </c>
      <c r="G71" s="257">
        <f t="shared" si="42"/>
        <v>0.0010876231572224504</v>
      </c>
      <c r="H71" s="254">
        <v>44.867</v>
      </c>
      <c r="I71" s="255">
        <v>28.433</v>
      </c>
      <c r="J71" s="256"/>
      <c r="K71" s="255"/>
      <c r="L71" s="256">
        <f t="shared" si="43"/>
        <v>73.3</v>
      </c>
      <c r="M71" s="282">
        <f t="shared" si="40"/>
        <v>-0.07055934515688944</v>
      </c>
      <c r="N71" s="283">
        <v>112.361</v>
      </c>
      <c r="O71" s="255">
        <v>112.21300000000001</v>
      </c>
      <c r="P71" s="256"/>
      <c r="Q71" s="255"/>
      <c r="R71" s="256">
        <f t="shared" si="47"/>
        <v>224.574</v>
      </c>
      <c r="S71" s="284">
        <f t="shared" si="44"/>
        <v>0.0010098436303629845</v>
      </c>
      <c r="T71" s="254">
        <v>160.322</v>
      </c>
      <c r="U71" s="255">
        <v>113.394</v>
      </c>
      <c r="V71" s="256"/>
      <c r="W71" s="255"/>
      <c r="X71" s="256">
        <f t="shared" si="45"/>
        <v>273.716</v>
      </c>
      <c r="Y71" s="259">
        <f t="shared" si="46"/>
        <v>-0.17953645384266903</v>
      </c>
    </row>
    <row r="72" spans="1:25" s="111" customFormat="1" ht="19.5" customHeight="1" thickBot="1">
      <c r="A72" s="253" t="s">
        <v>170</v>
      </c>
      <c r="B72" s="254">
        <v>72.991</v>
      </c>
      <c r="C72" s="255">
        <v>65.401</v>
      </c>
      <c r="D72" s="256">
        <v>0.22</v>
      </c>
      <c r="E72" s="255">
        <v>0.02</v>
      </c>
      <c r="F72" s="256">
        <f aca="true" t="shared" si="48" ref="F72:F79">SUM(B72:E72)</f>
        <v>138.632</v>
      </c>
      <c r="G72" s="257">
        <f aca="true" t="shared" si="49" ref="G72:G79">F72/$F$9</f>
        <v>0.0022131777467717054</v>
      </c>
      <c r="H72" s="254">
        <v>599.57</v>
      </c>
      <c r="I72" s="255">
        <v>488.34299999999996</v>
      </c>
      <c r="J72" s="256">
        <v>61.25</v>
      </c>
      <c r="K72" s="255">
        <v>0.35</v>
      </c>
      <c r="L72" s="256">
        <f aca="true" t="shared" si="50" ref="L72:L79">SUM(H72:K72)</f>
        <v>1149.513</v>
      </c>
      <c r="M72" s="282">
        <f t="shared" si="40"/>
        <v>-0.8793993630346069</v>
      </c>
      <c r="N72" s="283">
        <v>791.966</v>
      </c>
      <c r="O72" s="255">
        <v>498.43700000000007</v>
      </c>
      <c r="P72" s="256">
        <v>0.53</v>
      </c>
      <c r="Q72" s="255">
        <v>7.676</v>
      </c>
      <c r="R72" s="256">
        <f aca="true" t="shared" si="51" ref="R72:R79">SUM(N72:Q72)</f>
        <v>1298.609</v>
      </c>
      <c r="S72" s="284">
        <f aca="true" t="shared" si="52" ref="S72:S79">R72/$R$9</f>
        <v>0.00583946506266106</v>
      </c>
      <c r="T72" s="254">
        <v>1996.3469999999998</v>
      </c>
      <c r="U72" s="255">
        <v>1388.933</v>
      </c>
      <c r="V72" s="256">
        <v>61.52</v>
      </c>
      <c r="W72" s="255">
        <v>13.814</v>
      </c>
      <c r="X72" s="256">
        <f aca="true" t="shared" si="53" ref="X72:X79">SUM(T72:W72)</f>
        <v>3460.6139999999996</v>
      </c>
      <c r="Y72" s="259">
        <f aca="true" t="shared" si="54" ref="Y72:Y79">IF(ISERROR(R72/X72-1),"         /0",IF(R72/X72&gt;5,"  *  ",(R72/X72-1)))</f>
        <v>-0.6247460710729367</v>
      </c>
    </row>
    <row r="73" spans="1:25" s="119" customFormat="1" ht="19.5" customHeight="1">
      <c r="A73" s="126" t="s">
        <v>49</v>
      </c>
      <c r="B73" s="123">
        <f>SUM(B74:B78)</f>
        <v>498.681</v>
      </c>
      <c r="C73" s="122">
        <f>SUM(C74:C78)</f>
        <v>71.683</v>
      </c>
      <c r="D73" s="121">
        <f>SUM(D74:D78)</f>
        <v>264.454</v>
      </c>
      <c r="E73" s="122">
        <f>SUM(E74:E78)</f>
        <v>43.839</v>
      </c>
      <c r="F73" s="121">
        <f t="shared" si="48"/>
        <v>878.6569999999999</v>
      </c>
      <c r="G73" s="124">
        <f t="shared" si="49"/>
        <v>0.014027238440224379</v>
      </c>
      <c r="H73" s="123">
        <f>SUM(H74:H78)</f>
        <v>232.976</v>
      </c>
      <c r="I73" s="122">
        <f>SUM(I74:I78)</f>
        <v>17.779</v>
      </c>
      <c r="J73" s="121">
        <f>SUM(J74:J78)</f>
        <v>54.003</v>
      </c>
      <c r="K73" s="122">
        <f>SUM(K74:K78)</f>
        <v>2.6390000000000002</v>
      </c>
      <c r="L73" s="121">
        <f t="shared" si="50"/>
        <v>307.397</v>
      </c>
      <c r="M73" s="199">
        <f t="shared" si="40"/>
        <v>1.8583785788410427</v>
      </c>
      <c r="N73" s="201">
        <f>SUM(N74:N78)</f>
        <v>1517.7930000000001</v>
      </c>
      <c r="O73" s="122">
        <f>SUM(O74:O78)</f>
        <v>183.15099999999998</v>
      </c>
      <c r="P73" s="121">
        <f>SUM(P74:P78)</f>
        <v>964.2920000000001</v>
      </c>
      <c r="Q73" s="122">
        <f>SUM(Q74:Q78)</f>
        <v>147.838</v>
      </c>
      <c r="R73" s="121">
        <f t="shared" si="51"/>
        <v>2813.0740000000005</v>
      </c>
      <c r="S73" s="212">
        <f t="shared" si="52"/>
        <v>0.012649571458137285</v>
      </c>
      <c r="T73" s="123">
        <f>SUM(T74:T78)</f>
        <v>803.863</v>
      </c>
      <c r="U73" s="122">
        <f>SUM(U74:U78)</f>
        <v>59.673</v>
      </c>
      <c r="V73" s="121">
        <f>SUM(V74:V78)</f>
        <v>262.11499999999995</v>
      </c>
      <c r="W73" s="122">
        <f>SUM(W74:W78)</f>
        <v>41.758</v>
      </c>
      <c r="X73" s="121">
        <f t="shared" si="53"/>
        <v>1167.409</v>
      </c>
      <c r="Y73" s="120">
        <f t="shared" si="54"/>
        <v>1.409673045179539</v>
      </c>
    </row>
    <row r="74" spans="1:25" ht="19.5" customHeight="1">
      <c r="A74" s="246" t="s">
        <v>173</v>
      </c>
      <c r="B74" s="247">
        <v>331.411</v>
      </c>
      <c r="C74" s="248">
        <v>42.536</v>
      </c>
      <c r="D74" s="249">
        <v>0</v>
      </c>
      <c r="E74" s="248">
        <v>0</v>
      </c>
      <c r="F74" s="249">
        <f t="shared" si="48"/>
        <v>373.947</v>
      </c>
      <c r="G74" s="250">
        <f t="shared" si="49"/>
        <v>0.0059698423082119485</v>
      </c>
      <c r="H74" s="247">
        <v>66.197</v>
      </c>
      <c r="I74" s="248">
        <v>5.7</v>
      </c>
      <c r="J74" s="249"/>
      <c r="K74" s="248"/>
      <c r="L74" s="249">
        <f t="shared" si="50"/>
        <v>71.897</v>
      </c>
      <c r="M74" s="279">
        <f t="shared" si="40"/>
        <v>4.201148865738487</v>
      </c>
      <c r="N74" s="280">
        <v>703.156</v>
      </c>
      <c r="O74" s="248">
        <v>89.498</v>
      </c>
      <c r="P74" s="249"/>
      <c r="Q74" s="248"/>
      <c r="R74" s="249">
        <f t="shared" si="51"/>
        <v>792.654</v>
      </c>
      <c r="S74" s="281">
        <f t="shared" si="52"/>
        <v>0.003564333328799153</v>
      </c>
      <c r="T74" s="247">
        <v>66.34700000000001</v>
      </c>
      <c r="U74" s="248">
        <v>5.9</v>
      </c>
      <c r="V74" s="249"/>
      <c r="W74" s="248"/>
      <c r="X74" s="249">
        <f t="shared" si="53"/>
        <v>72.24700000000001</v>
      </c>
      <c r="Y74" s="252" t="str">
        <f t="shared" si="54"/>
        <v>  *  </v>
      </c>
    </row>
    <row r="75" spans="1:25" ht="19.5" customHeight="1">
      <c r="A75" s="394" t="s">
        <v>201</v>
      </c>
      <c r="B75" s="395">
        <v>0</v>
      </c>
      <c r="C75" s="396">
        <v>0</v>
      </c>
      <c r="D75" s="397">
        <v>193.902</v>
      </c>
      <c r="E75" s="396">
        <v>0</v>
      </c>
      <c r="F75" s="397">
        <f t="shared" si="48"/>
        <v>193.902</v>
      </c>
      <c r="G75" s="400">
        <f t="shared" si="49"/>
        <v>0.00309553055178117</v>
      </c>
      <c r="H75" s="395"/>
      <c r="I75" s="396"/>
      <c r="J75" s="397"/>
      <c r="K75" s="396"/>
      <c r="L75" s="397">
        <f t="shared" si="50"/>
        <v>0</v>
      </c>
      <c r="M75" s="554" t="str">
        <f>IF(ISERROR(F75/L75-1),"         /0",(F75/L75-1))</f>
        <v>         /0</v>
      </c>
      <c r="N75" s="555"/>
      <c r="O75" s="396"/>
      <c r="P75" s="397">
        <v>519.671</v>
      </c>
      <c r="Q75" s="396"/>
      <c r="R75" s="397">
        <f t="shared" si="51"/>
        <v>519.671</v>
      </c>
      <c r="S75" s="556">
        <f t="shared" si="52"/>
        <v>0.0023368085763906888</v>
      </c>
      <c r="T75" s="395"/>
      <c r="U75" s="396"/>
      <c r="V75" s="397"/>
      <c r="W75" s="396"/>
      <c r="X75" s="397">
        <f t="shared" si="53"/>
        <v>0</v>
      </c>
      <c r="Y75" s="402" t="str">
        <f t="shared" si="54"/>
        <v>         /0</v>
      </c>
    </row>
    <row r="76" spans="1:25" ht="19.5" customHeight="1">
      <c r="A76" s="394" t="s">
        <v>172</v>
      </c>
      <c r="B76" s="395">
        <v>65.128</v>
      </c>
      <c r="C76" s="396">
        <v>25.084</v>
      </c>
      <c r="D76" s="397">
        <v>0</v>
      </c>
      <c r="E76" s="396">
        <v>41.572</v>
      </c>
      <c r="F76" s="397">
        <f t="shared" si="48"/>
        <v>131.784</v>
      </c>
      <c r="G76" s="400">
        <f t="shared" si="49"/>
        <v>0.0021038534839038776</v>
      </c>
      <c r="H76" s="395">
        <v>30.926</v>
      </c>
      <c r="I76" s="396">
        <v>3.948</v>
      </c>
      <c r="J76" s="397"/>
      <c r="K76" s="396"/>
      <c r="L76" s="397">
        <f t="shared" si="50"/>
        <v>34.873999999999995</v>
      </c>
      <c r="M76" s="554">
        <f>IF(ISERROR(F76/L76-1),"         /0",(F76/L76-1))</f>
        <v>2.778861042610541</v>
      </c>
      <c r="N76" s="555">
        <v>263.901</v>
      </c>
      <c r="O76" s="396">
        <v>70.471</v>
      </c>
      <c r="P76" s="397">
        <v>169.608</v>
      </c>
      <c r="Q76" s="396">
        <v>127.964</v>
      </c>
      <c r="R76" s="397">
        <f t="shared" si="51"/>
        <v>631.944</v>
      </c>
      <c r="S76" s="556">
        <f t="shared" si="52"/>
        <v>0.002841667437664671</v>
      </c>
      <c r="T76" s="395">
        <v>274.273</v>
      </c>
      <c r="U76" s="396">
        <v>28.492</v>
      </c>
      <c r="V76" s="397">
        <v>81.834</v>
      </c>
      <c r="W76" s="396">
        <v>14.498999999999999</v>
      </c>
      <c r="X76" s="397">
        <f t="shared" si="53"/>
        <v>399.09800000000007</v>
      </c>
      <c r="Y76" s="402">
        <f t="shared" si="54"/>
        <v>0.58343063608437</v>
      </c>
    </row>
    <row r="77" spans="1:25" ht="19.5" customHeight="1">
      <c r="A77" s="253" t="s">
        <v>205</v>
      </c>
      <c r="B77" s="254">
        <v>0</v>
      </c>
      <c r="C77" s="255">
        <v>0</v>
      </c>
      <c r="D77" s="256">
        <v>70.552</v>
      </c>
      <c r="E77" s="255">
        <v>2.187</v>
      </c>
      <c r="F77" s="256">
        <f t="shared" si="48"/>
        <v>72.739</v>
      </c>
      <c r="G77" s="257">
        <f t="shared" si="49"/>
        <v>0.0011612350404122214</v>
      </c>
      <c r="H77" s="254">
        <v>0</v>
      </c>
      <c r="I77" s="255">
        <v>0</v>
      </c>
      <c r="J77" s="256">
        <v>53.774</v>
      </c>
      <c r="K77" s="255">
        <v>2.345</v>
      </c>
      <c r="L77" s="256">
        <f t="shared" si="50"/>
        <v>56.119</v>
      </c>
      <c r="M77" s="282">
        <f t="shared" si="40"/>
        <v>0.2961563819740196</v>
      </c>
      <c r="N77" s="283">
        <v>0</v>
      </c>
      <c r="O77" s="255">
        <v>0</v>
      </c>
      <c r="P77" s="256">
        <v>274.56300000000005</v>
      </c>
      <c r="Q77" s="255">
        <v>19.554</v>
      </c>
      <c r="R77" s="256">
        <f t="shared" si="51"/>
        <v>294.117</v>
      </c>
      <c r="S77" s="284">
        <f t="shared" si="52"/>
        <v>0.0013225581725020256</v>
      </c>
      <c r="T77" s="254">
        <v>0.672</v>
      </c>
      <c r="U77" s="255">
        <v>0</v>
      </c>
      <c r="V77" s="256">
        <v>178.11399999999998</v>
      </c>
      <c r="W77" s="255">
        <v>12.906</v>
      </c>
      <c r="X77" s="256">
        <f t="shared" si="53"/>
        <v>191.69199999999998</v>
      </c>
      <c r="Y77" s="259">
        <f t="shared" si="54"/>
        <v>0.5343206810925862</v>
      </c>
    </row>
    <row r="78" spans="1:25" ht="19.5" customHeight="1" thickBot="1">
      <c r="A78" s="260" t="s">
        <v>170</v>
      </c>
      <c r="B78" s="261">
        <v>102.142</v>
      </c>
      <c r="C78" s="262">
        <v>4.063</v>
      </c>
      <c r="D78" s="263">
        <v>0</v>
      </c>
      <c r="E78" s="262">
        <v>0.08</v>
      </c>
      <c r="F78" s="263">
        <f t="shared" si="48"/>
        <v>106.285</v>
      </c>
      <c r="G78" s="264">
        <f t="shared" si="49"/>
        <v>0.0016967770559151616</v>
      </c>
      <c r="H78" s="261">
        <v>135.85299999999998</v>
      </c>
      <c r="I78" s="262">
        <v>8.131</v>
      </c>
      <c r="J78" s="263">
        <v>0.22899999999999998</v>
      </c>
      <c r="K78" s="262">
        <v>0.29400000000000004</v>
      </c>
      <c r="L78" s="263">
        <f t="shared" si="50"/>
        <v>144.507</v>
      </c>
      <c r="M78" s="285">
        <f t="shared" si="40"/>
        <v>-0.2644992976118804</v>
      </c>
      <c r="N78" s="286">
        <v>550.736</v>
      </c>
      <c r="O78" s="262">
        <v>23.182</v>
      </c>
      <c r="P78" s="263">
        <v>0.45</v>
      </c>
      <c r="Q78" s="262">
        <v>0.32</v>
      </c>
      <c r="R78" s="263">
        <f t="shared" si="51"/>
        <v>574.6880000000001</v>
      </c>
      <c r="S78" s="287">
        <f t="shared" si="52"/>
        <v>0.0025842039427807443</v>
      </c>
      <c r="T78" s="261">
        <v>462.571</v>
      </c>
      <c r="U78" s="262">
        <v>25.281</v>
      </c>
      <c r="V78" s="263">
        <v>2.1670000000000003</v>
      </c>
      <c r="W78" s="262">
        <v>14.353</v>
      </c>
      <c r="X78" s="263">
        <f t="shared" si="53"/>
        <v>504.372</v>
      </c>
      <c r="Y78" s="266">
        <f t="shared" si="54"/>
        <v>0.13941297296439936</v>
      </c>
    </row>
    <row r="79" spans="1:25" s="159" customFormat="1" ht="19.5" customHeight="1" thickBot="1">
      <c r="A79" s="165" t="s">
        <v>48</v>
      </c>
      <c r="B79" s="163">
        <v>77.97199999999998</v>
      </c>
      <c r="C79" s="162">
        <v>0.093</v>
      </c>
      <c r="D79" s="161">
        <v>0</v>
      </c>
      <c r="E79" s="162">
        <v>0</v>
      </c>
      <c r="F79" s="161">
        <f t="shared" si="48"/>
        <v>78.06499999999998</v>
      </c>
      <c r="G79" s="164">
        <f t="shared" si="49"/>
        <v>0.0012462614749966323</v>
      </c>
      <c r="H79" s="163">
        <v>62.06099999999999</v>
      </c>
      <c r="I79" s="162">
        <v>1.008</v>
      </c>
      <c r="J79" s="161">
        <v>0</v>
      </c>
      <c r="K79" s="162">
        <v>0</v>
      </c>
      <c r="L79" s="161">
        <f t="shared" si="50"/>
        <v>63.068999999999996</v>
      </c>
      <c r="M79" s="200">
        <f t="shared" si="40"/>
        <v>0.23777132981337878</v>
      </c>
      <c r="N79" s="202">
        <v>282.197</v>
      </c>
      <c r="O79" s="162">
        <v>2.286</v>
      </c>
      <c r="P79" s="161">
        <v>0.1</v>
      </c>
      <c r="Q79" s="162">
        <v>0.18</v>
      </c>
      <c r="R79" s="161">
        <f t="shared" si="51"/>
        <v>284.76300000000003</v>
      </c>
      <c r="S79" s="213">
        <f t="shared" si="52"/>
        <v>0.0012804959688701924</v>
      </c>
      <c r="T79" s="163">
        <v>158.362</v>
      </c>
      <c r="U79" s="162">
        <v>1.735</v>
      </c>
      <c r="V79" s="161">
        <v>0</v>
      </c>
      <c r="W79" s="162">
        <v>0</v>
      </c>
      <c r="X79" s="161">
        <f t="shared" si="53"/>
        <v>160.097</v>
      </c>
      <c r="Y79" s="160">
        <f t="shared" si="54"/>
        <v>0.7786904189335218</v>
      </c>
    </row>
    <row r="80" ht="9" customHeight="1" thickTop="1">
      <c r="A80" s="79"/>
    </row>
    <row r="81" ht="14.25">
      <c r="A81" s="79" t="s">
        <v>37</v>
      </c>
    </row>
    <row r="82" ht="14.25">
      <c r="A82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0:Y65536 M80:M65536 Y3 M3">
    <cfRule type="cellIs" priority="4" dxfId="97" operator="lessThan" stopIfTrue="1">
      <formula>0</formula>
    </cfRule>
  </conditionalFormatting>
  <conditionalFormatting sqref="Y9:Y79 M9:M79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6" sqref="A16:IV16"/>
    </sheetView>
  </sheetViews>
  <sheetFormatPr defaultColWidth="8.00390625" defaultRowHeight="15"/>
  <cols>
    <col min="1" max="1" width="25.421875" style="86" customWidth="1"/>
    <col min="2" max="2" width="39.421875" style="86" customWidth="1"/>
    <col min="3" max="3" width="12.421875" style="86" customWidth="1"/>
    <col min="4" max="4" width="12.421875" style="86" bestFit="1" customWidth="1"/>
    <col min="5" max="5" width="9.140625" style="86" bestFit="1" customWidth="1"/>
    <col min="6" max="6" width="11.421875" style="86" bestFit="1" customWidth="1"/>
    <col min="7" max="7" width="11.7109375" style="86" customWidth="1"/>
    <col min="8" max="8" width="10.421875" style="86" customWidth="1"/>
    <col min="9" max="10" width="12.7109375" style="86" bestFit="1" customWidth="1"/>
    <col min="11" max="11" width="9.7109375" style="86" bestFit="1" customWidth="1"/>
    <col min="12" max="12" width="10.57421875" style="86" bestFit="1" customWidth="1"/>
    <col min="13" max="13" width="12.7109375" style="86" bestFit="1" customWidth="1"/>
    <col min="14" max="14" width="9.421875" style="86" customWidth="1"/>
    <col min="15" max="16" width="13.00390625" style="86" bestFit="1" customWidth="1"/>
    <col min="17" max="18" width="10.57421875" style="86" bestFit="1" customWidth="1"/>
    <col min="19" max="19" width="13.00390625" style="86" bestFit="1" customWidth="1"/>
    <col min="20" max="20" width="10.57421875" style="86" customWidth="1"/>
    <col min="21" max="22" width="13.140625" style="86" bestFit="1" customWidth="1"/>
    <col min="23" max="23" width="10.28125" style="86" customWidth="1"/>
    <col min="24" max="24" width="10.8515625" style="86" bestFit="1" customWidth="1"/>
    <col min="25" max="25" width="13.00390625" style="86" bestFit="1" customWidth="1"/>
    <col min="26" max="26" width="9.8515625" style="86" bestFit="1" customWidth="1"/>
    <col min="27" max="16384" width="8.00390625" style="86" customWidth="1"/>
  </cols>
  <sheetData>
    <row r="1" spans="1:26" ht="16.5">
      <c r="A1" s="487" t="s">
        <v>147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488"/>
      <c r="N1" s="488"/>
      <c r="Y1" s="609" t="s">
        <v>26</v>
      </c>
      <c r="Z1" s="609"/>
    </row>
    <row r="2" spans="1:26" ht="16.5">
      <c r="A2" s="491" t="s">
        <v>146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488"/>
      <c r="N2" s="488"/>
      <c r="Y2" s="489"/>
      <c r="Z2" s="489"/>
    </row>
    <row r="3" ht="9.75" customHeight="1" thickBot="1"/>
    <row r="4" spans="1:26" ht="24.75" customHeight="1" thickTop="1">
      <c r="A4" s="641" t="s">
        <v>112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3"/>
    </row>
    <row r="5" spans="1:26" ht="21" customHeight="1" thickBot="1">
      <c r="A5" s="653" t="s">
        <v>40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5"/>
    </row>
    <row r="6" spans="1:26" s="105" customFormat="1" ht="19.5" customHeight="1" thickBot="1" thickTop="1">
      <c r="A6" s="717" t="s">
        <v>113</v>
      </c>
      <c r="B6" s="717" t="s">
        <v>114</v>
      </c>
      <c r="C6" s="632" t="s">
        <v>33</v>
      </c>
      <c r="D6" s="633"/>
      <c r="E6" s="633"/>
      <c r="F6" s="633"/>
      <c r="G6" s="633"/>
      <c r="H6" s="633"/>
      <c r="I6" s="633"/>
      <c r="J6" s="633"/>
      <c r="K6" s="634"/>
      <c r="L6" s="634"/>
      <c r="M6" s="634"/>
      <c r="N6" s="635"/>
      <c r="O6" s="636" t="s">
        <v>32</v>
      </c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5"/>
    </row>
    <row r="7" spans="1:26" s="104" customFormat="1" ht="26.25" customHeight="1" thickBot="1">
      <c r="A7" s="718"/>
      <c r="B7" s="718"/>
      <c r="C7" s="726" t="s">
        <v>155</v>
      </c>
      <c r="D7" s="722"/>
      <c r="E7" s="722"/>
      <c r="F7" s="722"/>
      <c r="G7" s="723"/>
      <c r="H7" s="724" t="s">
        <v>31</v>
      </c>
      <c r="I7" s="726" t="s">
        <v>156</v>
      </c>
      <c r="J7" s="722"/>
      <c r="K7" s="722"/>
      <c r="L7" s="722"/>
      <c r="M7" s="723"/>
      <c r="N7" s="724" t="s">
        <v>30</v>
      </c>
      <c r="O7" s="721" t="s">
        <v>157</v>
      </c>
      <c r="P7" s="722"/>
      <c r="Q7" s="722"/>
      <c r="R7" s="722"/>
      <c r="S7" s="723"/>
      <c r="T7" s="724" t="s">
        <v>31</v>
      </c>
      <c r="U7" s="721" t="s">
        <v>158</v>
      </c>
      <c r="V7" s="722"/>
      <c r="W7" s="722"/>
      <c r="X7" s="722"/>
      <c r="Y7" s="723"/>
      <c r="Z7" s="724" t="s">
        <v>30</v>
      </c>
    </row>
    <row r="8" spans="1:26" s="99" customFormat="1" ht="26.25" customHeight="1">
      <c r="A8" s="719"/>
      <c r="B8" s="719"/>
      <c r="C8" s="650" t="s">
        <v>20</v>
      </c>
      <c r="D8" s="651"/>
      <c r="E8" s="648" t="s">
        <v>19</v>
      </c>
      <c r="F8" s="649"/>
      <c r="G8" s="637" t="s">
        <v>15</v>
      </c>
      <c r="H8" s="630"/>
      <c r="I8" s="650" t="s">
        <v>20</v>
      </c>
      <c r="J8" s="651"/>
      <c r="K8" s="648" t="s">
        <v>19</v>
      </c>
      <c r="L8" s="649"/>
      <c r="M8" s="637" t="s">
        <v>15</v>
      </c>
      <c r="N8" s="630"/>
      <c r="O8" s="651" t="s">
        <v>20</v>
      </c>
      <c r="P8" s="651"/>
      <c r="Q8" s="656" t="s">
        <v>19</v>
      </c>
      <c r="R8" s="651"/>
      <c r="S8" s="637" t="s">
        <v>15</v>
      </c>
      <c r="T8" s="630"/>
      <c r="U8" s="657" t="s">
        <v>20</v>
      </c>
      <c r="V8" s="649"/>
      <c r="W8" s="648" t="s">
        <v>19</v>
      </c>
      <c r="X8" s="652"/>
      <c r="Y8" s="637" t="s">
        <v>15</v>
      </c>
      <c r="Z8" s="630"/>
    </row>
    <row r="9" spans="1:26" s="99" customFormat="1" ht="31.5" thickBot="1">
      <c r="A9" s="720"/>
      <c r="B9" s="720"/>
      <c r="C9" s="102" t="s">
        <v>17</v>
      </c>
      <c r="D9" s="100" t="s">
        <v>16</v>
      </c>
      <c r="E9" s="101" t="s">
        <v>17</v>
      </c>
      <c r="F9" s="100" t="s">
        <v>16</v>
      </c>
      <c r="G9" s="638"/>
      <c r="H9" s="725"/>
      <c r="I9" s="102" t="s">
        <v>17</v>
      </c>
      <c r="J9" s="100" t="s">
        <v>16</v>
      </c>
      <c r="K9" s="101" t="s">
        <v>17</v>
      </c>
      <c r="L9" s="100" t="s">
        <v>16</v>
      </c>
      <c r="M9" s="638"/>
      <c r="N9" s="725"/>
      <c r="O9" s="103" t="s">
        <v>17</v>
      </c>
      <c r="P9" s="100" t="s">
        <v>16</v>
      </c>
      <c r="Q9" s="101" t="s">
        <v>17</v>
      </c>
      <c r="R9" s="100" t="s">
        <v>16</v>
      </c>
      <c r="S9" s="638"/>
      <c r="T9" s="725"/>
      <c r="U9" s="102" t="s">
        <v>17</v>
      </c>
      <c r="V9" s="100" t="s">
        <v>16</v>
      </c>
      <c r="W9" s="101" t="s">
        <v>17</v>
      </c>
      <c r="X9" s="100" t="s">
        <v>16</v>
      </c>
      <c r="Y9" s="638"/>
      <c r="Z9" s="725"/>
    </row>
    <row r="10" spans="1:26" s="88" customFormat="1" ht="18" customHeight="1" thickBot="1" thickTop="1">
      <c r="A10" s="98" t="s">
        <v>22</v>
      </c>
      <c r="B10" s="185"/>
      <c r="C10" s="97">
        <f>SUM(C11:C66)</f>
        <v>1821362</v>
      </c>
      <c r="D10" s="91">
        <f>SUM(D11:D66)</f>
        <v>1821362</v>
      </c>
      <c r="E10" s="92">
        <f>SUM(E11:E66)</f>
        <v>58421</v>
      </c>
      <c r="F10" s="91">
        <f>SUM(F11:F66)</f>
        <v>58421</v>
      </c>
      <c r="G10" s="90">
        <f>SUM(C10:F10)</f>
        <v>3759566</v>
      </c>
      <c r="H10" s="94">
        <f aca="true" t="shared" si="0" ref="H10:H22">G10/$G$10</f>
        <v>1</v>
      </c>
      <c r="I10" s="93">
        <f>SUM(I11:I66)</f>
        <v>1857959</v>
      </c>
      <c r="J10" s="91">
        <f>SUM(J11:J66)</f>
        <v>1857959</v>
      </c>
      <c r="K10" s="92">
        <f>SUM(K11:K66)</f>
        <v>60472</v>
      </c>
      <c r="L10" s="91">
        <f>SUM(L11:L66)</f>
        <v>60472</v>
      </c>
      <c r="M10" s="90">
        <f aca="true" t="shared" si="1" ref="M10:M22">SUM(I10:L10)</f>
        <v>3836862</v>
      </c>
      <c r="N10" s="96">
        <f aca="true" t="shared" si="2" ref="N10:N22">IF(ISERROR(G10/M10-1),"         /0",(G10/M10-1))</f>
        <v>-0.020145629423210965</v>
      </c>
      <c r="O10" s="95">
        <f>SUM(O11:O66)</f>
        <v>7209876</v>
      </c>
      <c r="P10" s="91">
        <f>SUM(P11:P66)</f>
        <v>7209876</v>
      </c>
      <c r="Q10" s="92">
        <f>SUM(Q11:Q66)</f>
        <v>239258</v>
      </c>
      <c r="R10" s="91">
        <f>SUM(R11:R66)</f>
        <v>239258</v>
      </c>
      <c r="S10" s="90">
        <f aca="true" t="shared" si="3" ref="S10:S22">SUM(O10:R10)</f>
        <v>14898268</v>
      </c>
      <c r="T10" s="94">
        <f aca="true" t="shared" si="4" ref="T10:T22">S10/$S$10</f>
        <v>1</v>
      </c>
      <c r="U10" s="93">
        <f>SUM(U11:U66)</f>
        <v>7518771</v>
      </c>
      <c r="V10" s="91">
        <f>SUM(V11:V66)</f>
        <v>7518771</v>
      </c>
      <c r="W10" s="92">
        <f>SUM(W11:W66)</f>
        <v>255113</v>
      </c>
      <c r="X10" s="91">
        <f>SUM(X11:X66)</f>
        <v>255113</v>
      </c>
      <c r="Y10" s="90">
        <f aca="true" t="shared" si="5" ref="Y10:Y22">SUM(U10:X10)</f>
        <v>15547768</v>
      </c>
      <c r="Z10" s="89">
        <f>IF(ISERROR(S10/Y10-1),"         /0",(S10/Y10-1))</f>
        <v>-0.041774484929283706</v>
      </c>
    </row>
    <row r="11" spans="1:26" ht="21" customHeight="1" thickTop="1">
      <c r="A11" s="296" t="s">
        <v>398</v>
      </c>
      <c r="B11" s="297" t="s">
        <v>399</v>
      </c>
      <c r="C11" s="298">
        <v>662862</v>
      </c>
      <c r="D11" s="299">
        <v>695697</v>
      </c>
      <c r="E11" s="300">
        <v>11687</v>
      </c>
      <c r="F11" s="299">
        <v>11011</v>
      </c>
      <c r="G11" s="301">
        <f aca="true" t="shared" si="6" ref="G11:G66">SUM(C11:F11)</f>
        <v>1381257</v>
      </c>
      <c r="H11" s="302">
        <f t="shared" si="0"/>
        <v>0.36739799221505887</v>
      </c>
      <c r="I11" s="303">
        <v>661033</v>
      </c>
      <c r="J11" s="299">
        <v>664035</v>
      </c>
      <c r="K11" s="300">
        <v>10986</v>
      </c>
      <c r="L11" s="299">
        <v>9793</v>
      </c>
      <c r="M11" s="301">
        <f t="shared" si="1"/>
        <v>1345847</v>
      </c>
      <c r="N11" s="304">
        <f t="shared" si="2"/>
        <v>0.02631056873478199</v>
      </c>
      <c r="O11" s="298">
        <v>2590002</v>
      </c>
      <c r="P11" s="299">
        <v>2727692</v>
      </c>
      <c r="Q11" s="300">
        <v>41946</v>
      </c>
      <c r="R11" s="299">
        <v>40426</v>
      </c>
      <c r="S11" s="301">
        <f t="shared" si="3"/>
        <v>5400066</v>
      </c>
      <c r="T11" s="302">
        <f t="shared" si="4"/>
        <v>0.3624626701573633</v>
      </c>
      <c r="U11" s="303">
        <v>2611152</v>
      </c>
      <c r="V11" s="299">
        <v>2732451</v>
      </c>
      <c r="W11" s="300">
        <v>45219</v>
      </c>
      <c r="X11" s="299">
        <v>45876</v>
      </c>
      <c r="Y11" s="301">
        <f t="shared" si="5"/>
        <v>5434698</v>
      </c>
      <c r="Z11" s="305">
        <f aca="true" t="shared" si="7" ref="Z11:Z22">IF(ISERROR(S11/Y11-1),"         /0",IF(S11/Y11&gt;5,"  *  ",(S11/Y11-1)))</f>
        <v>-0.006372387205323959</v>
      </c>
    </row>
    <row r="12" spans="1:26" ht="21" customHeight="1">
      <c r="A12" s="306" t="s">
        <v>400</v>
      </c>
      <c r="B12" s="307" t="s">
        <v>401</v>
      </c>
      <c r="C12" s="308">
        <v>227807</v>
      </c>
      <c r="D12" s="309">
        <v>222403</v>
      </c>
      <c r="E12" s="310">
        <v>1140</v>
      </c>
      <c r="F12" s="309">
        <v>806</v>
      </c>
      <c r="G12" s="311">
        <f t="shared" si="6"/>
        <v>452156</v>
      </c>
      <c r="H12" s="312">
        <f t="shared" si="0"/>
        <v>0.12026813733287299</v>
      </c>
      <c r="I12" s="313">
        <v>245486</v>
      </c>
      <c r="J12" s="309">
        <v>242961</v>
      </c>
      <c r="K12" s="310">
        <v>2767</v>
      </c>
      <c r="L12" s="309">
        <v>2799</v>
      </c>
      <c r="M12" s="311">
        <f t="shared" si="1"/>
        <v>494013</v>
      </c>
      <c r="N12" s="314">
        <f t="shared" si="2"/>
        <v>-0.08472853953236048</v>
      </c>
      <c r="O12" s="308">
        <v>894340</v>
      </c>
      <c r="P12" s="309">
        <v>870699</v>
      </c>
      <c r="Q12" s="310">
        <v>4966</v>
      </c>
      <c r="R12" s="309">
        <v>5039</v>
      </c>
      <c r="S12" s="311">
        <f t="shared" si="3"/>
        <v>1775044</v>
      </c>
      <c r="T12" s="312">
        <f t="shared" si="4"/>
        <v>0.11914431932624651</v>
      </c>
      <c r="U12" s="313">
        <v>977320</v>
      </c>
      <c r="V12" s="309">
        <v>966835</v>
      </c>
      <c r="W12" s="310">
        <v>10931</v>
      </c>
      <c r="X12" s="309">
        <v>11499</v>
      </c>
      <c r="Y12" s="311">
        <f t="shared" si="5"/>
        <v>1966585</v>
      </c>
      <c r="Z12" s="315">
        <f t="shared" si="7"/>
        <v>-0.09739777329736576</v>
      </c>
    </row>
    <row r="13" spans="1:26" ht="21" customHeight="1">
      <c r="A13" s="306" t="s">
        <v>402</v>
      </c>
      <c r="B13" s="307" t="s">
        <v>403</v>
      </c>
      <c r="C13" s="308">
        <v>158909</v>
      </c>
      <c r="D13" s="309">
        <v>156027</v>
      </c>
      <c r="E13" s="310">
        <v>909</v>
      </c>
      <c r="F13" s="309">
        <v>384</v>
      </c>
      <c r="G13" s="311">
        <f t="shared" si="6"/>
        <v>316229</v>
      </c>
      <c r="H13" s="312">
        <f t="shared" si="0"/>
        <v>0.0841131662537644</v>
      </c>
      <c r="I13" s="313">
        <v>152890</v>
      </c>
      <c r="J13" s="309">
        <v>152747</v>
      </c>
      <c r="K13" s="310">
        <v>941</v>
      </c>
      <c r="L13" s="309">
        <v>1000</v>
      </c>
      <c r="M13" s="311">
        <f t="shared" si="1"/>
        <v>307578</v>
      </c>
      <c r="N13" s="314">
        <f t="shared" si="2"/>
        <v>0.028126198882884923</v>
      </c>
      <c r="O13" s="308">
        <v>658214</v>
      </c>
      <c r="P13" s="309">
        <v>645041</v>
      </c>
      <c r="Q13" s="310">
        <v>1282</v>
      </c>
      <c r="R13" s="309">
        <v>1159</v>
      </c>
      <c r="S13" s="311">
        <f t="shared" si="3"/>
        <v>1305696</v>
      </c>
      <c r="T13" s="312">
        <f t="shared" si="4"/>
        <v>0.08764079153361988</v>
      </c>
      <c r="U13" s="313">
        <v>652679</v>
      </c>
      <c r="V13" s="309">
        <v>636875</v>
      </c>
      <c r="W13" s="310">
        <v>3359</v>
      </c>
      <c r="X13" s="309">
        <v>3974</v>
      </c>
      <c r="Y13" s="311">
        <f t="shared" si="5"/>
        <v>1296887</v>
      </c>
      <c r="Z13" s="315">
        <f t="shared" si="7"/>
        <v>0.006792419077375378</v>
      </c>
    </row>
    <row r="14" spans="1:26" ht="21" customHeight="1">
      <c r="A14" s="306" t="s">
        <v>404</v>
      </c>
      <c r="B14" s="307" t="s">
        <v>405</v>
      </c>
      <c r="C14" s="308">
        <v>144498</v>
      </c>
      <c r="D14" s="309">
        <v>141044</v>
      </c>
      <c r="E14" s="310">
        <v>1265</v>
      </c>
      <c r="F14" s="309">
        <v>1072</v>
      </c>
      <c r="G14" s="311">
        <f t="shared" si="6"/>
        <v>287879</v>
      </c>
      <c r="H14" s="312">
        <f t="shared" si="0"/>
        <v>0.07657240224004579</v>
      </c>
      <c r="I14" s="313">
        <v>168675</v>
      </c>
      <c r="J14" s="309">
        <v>167491</v>
      </c>
      <c r="K14" s="310">
        <v>3078</v>
      </c>
      <c r="L14" s="309">
        <v>3066</v>
      </c>
      <c r="M14" s="311">
        <f t="shared" si="1"/>
        <v>342310</v>
      </c>
      <c r="N14" s="314">
        <f t="shared" si="2"/>
        <v>-0.15901083812918115</v>
      </c>
      <c r="O14" s="308">
        <v>540230</v>
      </c>
      <c r="P14" s="309">
        <v>528880</v>
      </c>
      <c r="Q14" s="310">
        <v>6092</v>
      </c>
      <c r="R14" s="309">
        <v>5360</v>
      </c>
      <c r="S14" s="311">
        <f t="shared" si="3"/>
        <v>1080562</v>
      </c>
      <c r="T14" s="312">
        <f t="shared" si="4"/>
        <v>0.07252937052817146</v>
      </c>
      <c r="U14" s="313">
        <v>697416</v>
      </c>
      <c r="V14" s="309">
        <v>684757</v>
      </c>
      <c r="W14" s="310">
        <v>13158</v>
      </c>
      <c r="X14" s="309">
        <v>12195</v>
      </c>
      <c r="Y14" s="311">
        <f t="shared" si="5"/>
        <v>1407526</v>
      </c>
      <c r="Z14" s="315">
        <f t="shared" si="7"/>
        <v>-0.2322969522410243</v>
      </c>
    </row>
    <row r="15" spans="1:26" ht="21" customHeight="1">
      <c r="A15" s="306" t="s">
        <v>406</v>
      </c>
      <c r="B15" s="307" t="s">
        <v>407</v>
      </c>
      <c r="C15" s="308">
        <v>86201</v>
      </c>
      <c r="D15" s="309">
        <v>85308</v>
      </c>
      <c r="E15" s="310">
        <v>2984</v>
      </c>
      <c r="F15" s="309">
        <v>3122</v>
      </c>
      <c r="G15" s="311">
        <f t="shared" si="6"/>
        <v>177615</v>
      </c>
      <c r="H15" s="312">
        <f t="shared" si="0"/>
        <v>0.04724348501928148</v>
      </c>
      <c r="I15" s="313">
        <v>90864</v>
      </c>
      <c r="J15" s="309">
        <v>93199</v>
      </c>
      <c r="K15" s="310">
        <v>2428</v>
      </c>
      <c r="L15" s="309">
        <v>2471</v>
      </c>
      <c r="M15" s="311">
        <f t="shared" si="1"/>
        <v>188962</v>
      </c>
      <c r="N15" s="314">
        <f t="shared" si="2"/>
        <v>-0.060049110403149863</v>
      </c>
      <c r="O15" s="308">
        <v>336924</v>
      </c>
      <c r="P15" s="309">
        <v>326076</v>
      </c>
      <c r="Q15" s="310">
        <v>12781</v>
      </c>
      <c r="R15" s="309">
        <v>13011</v>
      </c>
      <c r="S15" s="311">
        <f t="shared" si="3"/>
        <v>688792</v>
      </c>
      <c r="T15" s="312">
        <f t="shared" si="4"/>
        <v>0.046233025208030895</v>
      </c>
      <c r="U15" s="313">
        <v>393172</v>
      </c>
      <c r="V15" s="309">
        <v>384039</v>
      </c>
      <c r="W15" s="310">
        <v>10314</v>
      </c>
      <c r="X15" s="309">
        <v>10919</v>
      </c>
      <c r="Y15" s="311">
        <f t="shared" si="5"/>
        <v>798444</v>
      </c>
      <c r="Z15" s="315">
        <f t="shared" si="7"/>
        <v>-0.137332110955809</v>
      </c>
    </row>
    <row r="16" spans="1:26" ht="21" customHeight="1">
      <c r="A16" s="306" t="s">
        <v>408</v>
      </c>
      <c r="B16" s="307" t="s">
        <v>409</v>
      </c>
      <c r="C16" s="308">
        <v>71309</v>
      </c>
      <c r="D16" s="309">
        <v>70155</v>
      </c>
      <c r="E16" s="310">
        <v>5380</v>
      </c>
      <c r="F16" s="309">
        <v>5674</v>
      </c>
      <c r="G16" s="311">
        <f t="shared" si="6"/>
        <v>152518</v>
      </c>
      <c r="H16" s="312">
        <f t="shared" si="0"/>
        <v>0.04056798045306293</v>
      </c>
      <c r="I16" s="313">
        <v>75904</v>
      </c>
      <c r="J16" s="309">
        <v>76169</v>
      </c>
      <c r="K16" s="310">
        <v>11761</v>
      </c>
      <c r="L16" s="309">
        <v>12114</v>
      </c>
      <c r="M16" s="311">
        <f t="shared" si="1"/>
        <v>175948</v>
      </c>
      <c r="N16" s="314">
        <f t="shared" si="2"/>
        <v>-0.1331643440107304</v>
      </c>
      <c r="O16" s="308">
        <v>316565</v>
      </c>
      <c r="P16" s="309">
        <v>309370</v>
      </c>
      <c r="Q16" s="310">
        <v>31097</v>
      </c>
      <c r="R16" s="309">
        <v>30876</v>
      </c>
      <c r="S16" s="311">
        <f t="shared" si="3"/>
        <v>687908</v>
      </c>
      <c r="T16" s="312">
        <f t="shared" si="4"/>
        <v>0.0461736894516866</v>
      </c>
      <c r="U16" s="313">
        <v>301557</v>
      </c>
      <c r="V16" s="309">
        <v>296923</v>
      </c>
      <c r="W16" s="310">
        <v>56329</v>
      </c>
      <c r="X16" s="309">
        <v>56549</v>
      </c>
      <c r="Y16" s="311">
        <f t="shared" si="5"/>
        <v>711358</v>
      </c>
      <c r="Z16" s="315">
        <f t="shared" si="7"/>
        <v>-0.032965117423294554</v>
      </c>
    </row>
    <row r="17" spans="1:26" ht="21" customHeight="1">
      <c r="A17" s="306" t="s">
        <v>410</v>
      </c>
      <c r="B17" s="307" t="s">
        <v>411</v>
      </c>
      <c r="C17" s="308">
        <v>67844</v>
      </c>
      <c r="D17" s="309">
        <v>65287</v>
      </c>
      <c r="E17" s="310">
        <v>151</v>
      </c>
      <c r="F17" s="309">
        <v>355</v>
      </c>
      <c r="G17" s="311">
        <f>SUM(C17:F17)</f>
        <v>133637</v>
      </c>
      <c r="H17" s="312">
        <f>G17/$G$10</f>
        <v>0.035545858218741205</v>
      </c>
      <c r="I17" s="313">
        <v>69337</v>
      </c>
      <c r="J17" s="309">
        <v>69907</v>
      </c>
      <c r="K17" s="310">
        <v>499</v>
      </c>
      <c r="L17" s="309">
        <v>915</v>
      </c>
      <c r="M17" s="311">
        <f>SUM(I17:L17)</f>
        <v>140658</v>
      </c>
      <c r="N17" s="314">
        <f>IF(ISERROR(G17/M17-1),"         /0",(G17/M17-1))</f>
        <v>-0.04991539763113362</v>
      </c>
      <c r="O17" s="308">
        <v>282125</v>
      </c>
      <c r="P17" s="309">
        <v>271826</v>
      </c>
      <c r="Q17" s="310">
        <v>331</v>
      </c>
      <c r="R17" s="309">
        <v>817</v>
      </c>
      <c r="S17" s="311">
        <f>SUM(O17:R17)</f>
        <v>555099</v>
      </c>
      <c r="T17" s="312">
        <f>S17/$S$10</f>
        <v>0.037259297523712154</v>
      </c>
      <c r="U17" s="313">
        <v>274937</v>
      </c>
      <c r="V17" s="309">
        <v>263605</v>
      </c>
      <c r="W17" s="310">
        <v>1593</v>
      </c>
      <c r="X17" s="309">
        <v>1864</v>
      </c>
      <c r="Y17" s="311">
        <f>SUM(U17:X17)</f>
        <v>541999</v>
      </c>
      <c r="Z17" s="315">
        <f>IF(ISERROR(S17/Y17-1),"         /0",IF(S17/Y17&gt;5,"  *  ",(S17/Y17-1)))</f>
        <v>0.024169786291118545</v>
      </c>
    </row>
    <row r="18" spans="1:26" ht="21" customHeight="1">
      <c r="A18" s="306" t="s">
        <v>412</v>
      </c>
      <c r="B18" s="307" t="s">
        <v>413</v>
      </c>
      <c r="C18" s="308">
        <v>61660</v>
      </c>
      <c r="D18" s="309">
        <v>57273</v>
      </c>
      <c r="E18" s="310">
        <v>650</v>
      </c>
      <c r="F18" s="309">
        <v>1105</v>
      </c>
      <c r="G18" s="311">
        <f>SUM(C18:F18)</f>
        <v>120688</v>
      </c>
      <c r="H18" s="312">
        <f>G18/$G$10</f>
        <v>0.032101577682104795</v>
      </c>
      <c r="I18" s="313">
        <v>52058</v>
      </c>
      <c r="J18" s="309">
        <v>50508</v>
      </c>
      <c r="K18" s="310">
        <v>1860</v>
      </c>
      <c r="L18" s="309">
        <v>1985</v>
      </c>
      <c r="M18" s="311">
        <f>SUM(I18:L18)</f>
        <v>106411</v>
      </c>
      <c r="N18" s="314">
        <f>IF(ISERROR(G18/M18-1),"         /0",(G18/M18-1))</f>
        <v>0.13416846002762872</v>
      </c>
      <c r="O18" s="308">
        <v>254963</v>
      </c>
      <c r="P18" s="309">
        <v>238983</v>
      </c>
      <c r="Q18" s="310">
        <v>2656</v>
      </c>
      <c r="R18" s="309">
        <v>3409</v>
      </c>
      <c r="S18" s="311">
        <f>SUM(O18:R18)</f>
        <v>500011</v>
      </c>
      <c r="T18" s="312">
        <f>S18/$S$10</f>
        <v>0.033561686499397114</v>
      </c>
      <c r="U18" s="313">
        <v>211434</v>
      </c>
      <c r="V18" s="309">
        <v>200885</v>
      </c>
      <c r="W18" s="310">
        <v>8191</v>
      </c>
      <c r="X18" s="309">
        <v>7747</v>
      </c>
      <c r="Y18" s="311">
        <f>SUM(U18:X18)</f>
        <v>428257</v>
      </c>
      <c r="Z18" s="315">
        <f>IF(ISERROR(S18/Y18-1),"         /0",IF(S18/Y18&gt;5,"  *  ",(S18/Y18-1)))</f>
        <v>0.16754892506135333</v>
      </c>
    </row>
    <row r="19" spans="1:26" ht="21" customHeight="1">
      <c r="A19" s="306" t="s">
        <v>414</v>
      </c>
      <c r="B19" s="307" t="s">
        <v>415</v>
      </c>
      <c r="C19" s="308">
        <v>59855</v>
      </c>
      <c r="D19" s="309">
        <v>56501</v>
      </c>
      <c r="E19" s="310">
        <v>706</v>
      </c>
      <c r="F19" s="309">
        <v>1127</v>
      </c>
      <c r="G19" s="311">
        <f>SUM(C19:F19)</f>
        <v>118189</v>
      </c>
      <c r="H19" s="312">
        <f>G19/$G$10</f>
        <v>0.031436873298673305</v>
      </c>
      <c r="I19" s="313">
        <v>59145</v>
      </c>
      <c r="J19" s="309">
        <v>59642</v>
      </c>
      <c r="K19" s="310">
        <v>1422</v>
      </c>
      <c r="L19" s="309">
        <v>1227</v>
      </c>
      <c r="M19" s="311">
        <f>SUM(I19:L19)</f>
        <v>121436</v>
      </c>
      <c r="N19" s="314">
        <f>IF(ISERROR(G19/M19-1),"         /0",(G19/M19-1))</f>
        <v>-0.026738364241246426</v>
      </c>
      <c r="O19" s="308">
        <v>231182</v>
      </c>
      <c r="P19" s="309">
        <v>219924</v>
      </c>
      <c r="Q19" s="310">
        <v>2086</v>
      </c>
      <c r="R19" s="309">
        <v>2880</v>
      </c>
      <c r="S19" s="311">
        <f>SUM(O19:R19)</f>
        <v>456072</v>
      </c>
      <c r="T19" s="312">
        <f>S19/$S$10</f>
        <v>0.030612417497121142</v>
      </c>
      <c r="U19" s="313">
        <v>248488</v>
      </c>
      <c r="V19" s="309">
        <v>240511</v>
      </c>
      <c r="W19" s="310">
        <v>5523</v>
      </c>
      <c r="X19" s="309">
        <v>5055</v>
      </c>
      <c r="Y19" s="311">
        <f>SUM(U19:X19)</f>
        <v>499577</v>
      </c>
      <c r="Z19" s="315">
        <f>IF(ISERROR(S19/Y19-1),"         /0",IF(S19/Y19&gt;5,"  *  ",(S19/Y19-1)))</f>
        <v>-0.08708367278717799</v>
      </c>
    </row>
    <row r="20" spans="1:26" ht="21" customHeight="1">
      <c r="A20" s="306" t="s">
        <v>416</v>
      </c>
      <c r="B20" s="307" t="s">
        <v>417</v>
      </c>
      <c r="C20" s="308">
        <v>40049</v>
      </c>
      <c r="D20" s="309">
        <v>40424</v>
      </c>
      <c r="E20" s="310">
        <v>5015</v>
      </c>
      <c r="F20" s="309">
        <v>5138</v>
      </c>
      <c r="G20" s="311">
        <f t="shared" si="6"/>
        <v>90626</v>
      </c>
      <c r="H20" s="312">
        <f>G20/$G$10</f>
        <v>0.024105441957928124</v>
      </c>
      <c r="I20" s="313">
        <v>39878</v>
      </c>
      <c r="J20" s="309">
        <v>40210</v>
      </c>
      <c r="K20" s="310">
        <v>1239</v>
      </c>
      <c r="L20" s="309">
        <v>1189</v>
      </c>
      <c r="M20" s="311">
        <f>SUM(I20:L20)</f>
        <v>82516</v>
      </c>
      <c r="N20" s="314">
        <f>IF(ISERROR(G20/M20-1),"         /0",(G20/M20-1))</f>
        <v>0.09828396916961557</v>
      </c>
      <c r="O20" s="308">
        <v>159009</v>
      </c>
      <c r="P20" s="309">
        <v>165789</v>
      </c>
      <c r="Q20" s="310">
        <v>19780</v>
      </c>
      <c r="R20" s="309">
        <v>21473</v>
      </c>
      <c r="S20" s="311">
        <f>SUM(O20:R20)</f>
        <v>366051</v>
      </c>
      <c r="T20" s="312">
        <f>S20/$S$10</f>
        <v>0.02457003726876171</v>
      </c>
      <c r="U20" s="313">
        <v>161140</v>
      </c>
      <c r="V20" s="309">
        <v>166605</v>
      </c>
      <c r="W20" s="310">
        <v>5287</v>
      </c>
      <c r="X20" s="309">
        <v>6566</v>
      </c>
      <c r="Y20" s="311">
        <f>SUM(U20:X20)</f>
        <v>339598</v>
      </c>
      <c r="Z20" s="315">
        <f>IF(ISERROR(S20/Y20-1),"         /0",IF(S20/Y20&gt;5,"  *  ",(S20/Y20-1)))</f>
        <v>0.07789504060683505</v>
      </c>
    </row>
    <row r="21" spans="1:26" ht="21" customHeight="1">
      <c r="A21" s="306" t="s">
        <v>418</v>
      </c>
      <c r="B21" s="307" t="s">
        <v>419</v>
      </c>
      <c r="C21" s="308">
        <v>35220</v>
      </c>
      <c r="D21" s="309">
        <v>33589</v>
      </c>
      <c r="E21" s="310">
        <v>450</v>
      </c>
      <c r="F21" s="309">
        <v>303</v>
      </c>
      <c r="G21" s="311">
        <f t="shared" si="6"/>
        <v>69562</v>
      </c>
      <c r="H21" s="312">
        <f>G21/$G$10</f>
        <v>0.01850266759514263</v>
      </c>
      <c r="I21" s="313">
        <v>39267</v>
      </c>
      <c r="J21" s="309">
        <v>39053</v>
      </c>
      <c r="K21" s="310">
        <v>116</v>
      </c>
      <c r="L21" s="309">
        <v>112</v>
      </c>
      <c r="M21" s="311">
        <f>SUM(I21:L21)</f>
        <v>78548</v>
      </c>
      <c r="N21" s="314">
        <f>IF(ISERROR(G21/M21-1),"         /0",(G21/M21-1))</f>
        <v>-0.11440138514029641</v>
      </c>
      <c r="O21" s="308">
        <v>138502</v>
      </c>
      <c r="P21" s="309">
        <v>133640</v>
      </c>
      <c r="Q21" s="310">
        <v>728</v>
      </c>
      <c r="R21" s="309">
        <v>608</v>
      </c>
      <c r="S21" s="311">
        <f>SUM(O21:R21)</f>
        <v>273478</v>
      </c>
      <c r="T21" s="312">
        <f>S21/$S$10</f>
        <v>0.018356361961001103</v>
      </c>
      <c r="U21" s="313">
        <v>157261</v>
      </c>
      <c r="V21" s="309">
        <v>144728</v>
      </c>
      <c r="W21" s="310">
        <v>497</v>
      </c>
      <c r="X21" s="309">
        <v>199</v>
      </c>
      <c r="Y21" s="311">
        <f>SUM(U21:X21)</f>
        <v>302685</v>
      </c>
      <c r="Z21" s="315">
        <f>IF(ISERROR(S21/Y21-1),"         /0",IF(S21/Y21&gt;5,"  *  ",(S21/Y21-1)))</f>
        <v>-0.09649305383484486</v>
      </c>
    </row>
    <row r="22" spans="1:26" ht="21" customHeight="1">
      <c r="A22" s="306" t="s">
        <v>420</v>
      </c>
      <c r="B22" s="307" t="s">
        <v>421</v>
      </c>
      <c r="C22" s="308">
        <v>34489</v>
      </c>
      <c r="D22" s="309">
        <v>31110</v>
      </c>
      <c r="E22" s="310">
        <v>418</v>
      </c>
      <c r="F22" s="309">
        <v>438</v>
      </c>
      <c r="G22" s="311">
        <f t="shared" si="6"/>
        <v>66455</v>
      </c>
      <c r="H22" s="312">
        <f t="shared" si="0"/>
        <v>0.017676242417342853</v>
      </c>
      <c r="I22" s="313">
        <v>36503</v>
      </c>
      <c r="J22" s="309">
        <v>34869</v>
      </c>
      <c r="K22" s="310">
        <v>172</v>
      </c>
      <c r="L22" s="309">
        <v>338</v>
      </c>
      <c r="M22" s="311">
        <f t="shared" si="1"/>
        <v>71882</v>
      </c>
      <c r="N22" s="314">
        <f t="shared" si="2"/>
        <v>-0.07549873403633733</v>
      </c>
      <c r="O22" s="308">
        <v>136493</v>
      </c>
      <c r="P22" s="309">
        <v>126210</v>
      </c>
      <c r="Q22" s="310">
        <v>1075</v>
      </c>
      <c r="R22" s="309">
        <v>1305</v>
      </c>
      <c r="S22" s="311">
        <f t="shared" si="3"/>
        <v>265083</v>
      </c>
      <c r="T22" s="312">
        <f t="shared" si="4"/>
        <v>0.01779287364141926</v>
      </c>
      <c r="U22" s="313">
        <v>144667</v>
      </c>
      <c r="V22" s="309">
        <v>138918</v>
      </c>
      <c r="W22" s="310">
        <v>860</v>
      </c>
      <c r="X22" s="309">
        <v>1006</v>
      </c>
      <c r="Y22" s="311">
        <f t="shared" si="5"/>
        <v>285451</v>
      </c>
      <c r="Z22" s="315">
        <f t="shared" si="7"/>
        <v>-0.07135375248291298</v>
      </c>
    </row>
    <row r="23" spans="1:26" ht="21" customHeight="1">
      <c r="A23" s="306" t="s">
        <v>422</v>
      </c>
      <c r="B23" s="307" t="s">
        <v>423</v>
      </c>
      <c r="C23" s="308">
        <v>16493</v>
      </c>
      <c r="D23" s="309">
        <v>17265</v>
      </c>
      <c r="E23" s="310">
        <v>1062</v>
      </c>
      <c r="F23" s="309">
        <v>1129</v>
      </c>
      <c r="G23" s="311">
        <f t="shared" si="6"/>
        <v>35949</v>
      </c>
      <c r="H23" s="312">
        <f aca="true" t="shared" si="8" ref="H23:H33">G23/$G$10</f>
        <v>0.009562007955173549</v>
      </c>
      <c r="I23" s="313">
        <v>14738</v>
      </c>
      <c r="J23" s="309">
        <v>17407</v>
      </c>
      <c r="K23" s="310">
        <v>1455</v>
      </c>
      <c r="L23" s="309">
        <v>1548</v>
      </c>
      <c r="M23" s="311">
        <f aca="true" t="shared" si="9" ref="M23:M33">SUM(I23:L23)</f>
        <v>35148</v>
      </c>
      <c r="N23" s="314">
        <f aca="true" t="shared" si="10" ref="N23:N33">IF(ISERROR(G23/M23-1),"         /0",(G23/M23-1))</f>
        <v>0.022789347900307177</v>
      </c>
      <c r="O23" s="308">
        <v>64994</v>
      </c>
      <c r="P23" s="309">
        <v>63640</v>
      </c>
      <c r="Q23" s="310">
        <v>1311</v>
      </c>
      <c r="R23" s="309">
        <v>1287</v>
      </c>
      <c r="S23" s="311">
        <f aca="true" t="shared" si="11" ref="S23:S33">SUM(O23:R23)</f>
        <v>131232</v>
      </c>
      <c r="T23" s="312">
        <f aca="true" t="shared" si="12" ref="T23:T33">S23/$S$10</f>
        <v>0.00880854069748242</v>
      </c>
      <c r="U23" s="313">
        <v>60711</v>
      </c>
      <c r="V23" s="309">
        <v>60895</v>
      </c>
      <c r="W23" s="310">
        <v>1696</v>
      </c>
      <c r="X23" s="309">
        <v>1694</v>
      </c>
      <c r="Y23" s="311">
        <f aca="true" t="shared" si="13" ref="Y23:Y33">SUM(U23:X23)</f>
        <v>124996</v>
      </c>
      <c r="Z23" s="315">
        <f aca="true" t="shared" si="14" ref="Z23:Z33">IF(ISERROR(S23/Y23-1),"         /0",IF(S23/Y23&gt;5,"  *  ",(S23/Y23-1)))</f>
        <v>0.049889596467086905</v>
      </c>
    </row>
    <row r="24" spans="1:26" ht="21" customHeight="1">
      <c r="A24" s="306" t="s">
        <v>424</v>
      </c>
      <c r="B24" s="307" t="s">
        <v>425</v>
      </c>
      <c r="C24" s="308">
        <v>12988</v>
      </c>
      <c r="D24" s="309">
        <v>13279</v>
      </c>
      <c r="E24" s="310">
        <v>1407</v>
      </c>
      <c r="F24" s="309">
        <v>1445</v>
      </c>
      <c r="G24" s="311">
        <f t="shared" si="6"/>
        <v>29119</v>
      </c>
      <c r="H24" s="312">
        <f t="shared" si="8"/>
        <v>0.007745308900016651</v>
      </c>
      <c r="I24" s="313">
        <v>14932</v>
      </c>
      <c r="J24" s="309">
        <v>14242</v>
      </c>
      <c r="K24" s="310">
        <v>778</v>
      </c>
      <c r="L24" s="309">
        <v>735</v>
      </c>
      <c r="M24" s="311">
        <f t="shared" si="9"/>
        <v>30687</v>
      </c>
      <c r="N24" s="314">
        <f t="shared" si="10"/>
        <v>-0.05109655554469317</v>
      </c>
      <c r="O24" s="308">
        <v>55878</v>
      </c>
      <c r="P24" s="309">
        <v>50277</v>
      </c>
      <c r="Q24" s="310">
        <v>6206</v>
      </c>
      <c r="R24" s="309">
        <v>6454</v>
      </c>
      <c r="S24" s="311">
        <f t="shared" si="11"/>
        <v>118815</v>
      </c>
      <c r="T24" s="312">
        <f t="shared" si="12"/>
        <v>0.007975088110913296</v>
      </c>
      <c r="U24" s="313">
        <v>60051</v>
      </c>
      <c r="V24" s="309">
        <v>54285</v>
      </c>
      <c r="W24" s="310">
        <v>2504</v>
      </c>
      <c r="X24" s="309">
        <v>2831</v>
      </c>
      <c r="Y24" s="311">
        <f t="shared" si="13"/>
        <v>119671</v>
      </c>
      <c r="Z24" s="315">
        <f t="shared" si="14"/>
        <v>-0.007152944322350474</v>
      </c>
    </row>
    <row r="25" spans="1:26" ht="21" customHeight="1">
      <c r="A25" s="306" t="s">
        <v>426</v>
      </c>
      <c r="B25" s="307" t="s">
        <v>426</v>
      </c>
      <c r="C25" s="308">
        <v>13543</v>
      </c>
      <c r="D25" s="309">
        <v>12796</v>
      </c>
      <c r="E25" s="310">
        <v>224</v>
      </c>
      <c r="F25" s="309">
        <v>227</v>
      </c>
      <c r="G25" s="311">
        <f t="shared" si="6"/>
        <v>26790</v>
      </c>
      <c r="H25" s="312">
        <f>G25/$G$10</f>
        <v>0.007125822501852608</v>
      </c>
      <c r="I25" s="313">
        <v>13005</v>
      </c>
      <c r="J25" s="309">
        <v>12422</v>
      </c>
      <c r="K25" s="310">
        <v>278</v>
      </c>
      <c r="L25" s="309">
        <v>283</v>
      </c>
      <c r="M25" s="311">
        <f>SUM(I25:L25)</f>
        <v>25988</v>
      </c>
      <c r="N25" s="314">
        <f>IF(ISERROR(G25/M25-1),"         /0",(G25/M25-1))</f>
        <v>0.030860397106356796</v>
      </c>
      <c r="O25" s="308">
        <v>54092</v>
      </c>
      <c r="P25" s="309">
        <v>51568</v>
      </c>
      <c r="Q25" s="310">
        <v>925</v>
      </c>
      <c r="R25" s="309">
        <v>870</v>
      </c>
      <c r="S25" s="311">
        <f>SUM(O25:R25)</f>
        <v>107455</v>
      </c>
      <c r="T25" s="312">
        <f>S25/$S$10</f>
        <v>0.007212583368751321</v>
      </c>
      <c r="U25" s="313">
        <v>51872</v>
      </c>
      <c r="V25" s="309">
        <v>50116</v>
      </c>
      <c r="W25" s="310">
        <v>1601</v>
      </c>
      <c r="X25" s="309">
        <v>1404</v>
      </c>
      <c r="Y25" s="311">
        <f>SUM(U25:X25)</f>
        <v>104993</v>
      </c>
      <c r="Z25" s="315">
        <f>IF(ISERROR(S25/Y25-1),"         /0",IF(S25/Y25&gt;5,"  *  ",(S25/Y25-1)))</f>
        <v>0.023449182326440887</v>
      </c>
    </row>
    <row r="26" spans="1:26" ht="21" customHeight="1">
      <c r="A26" s="306" t="s">
        <v>427</v>
      </c>
      <c r="B26" s="307" t="s">
        <v>428</v>
      </c>
      <c r="C26" s="308">
        <v>13177</v>
      </c>
      <c r="D26" s="309">
        <v>12764</v>
      </c>
      <c r="E26" s="310">
        <v>109</v>
      </c>
      <c r="F26" s="309">
        <v>100</v>
      </c>
      <c r="G26" s="311">
        <f t="shared" si="6"/>
        <v>26150</v>
      </c>
      <c r="H26" s="312">
        <f>G26/$G$10</f>
        <v>0.006955590086728095</v>
      </c>
      <c r="I26" s="313">
        <v>11360</v>
      </c>
      <c r="J26" s="309">
        <v>11556</v>
      </c>
      <c r="K26" s="310">
        <v>98</v>
      </c>
      <c r="L26" s="309">
        <v>91</v>
      </c>
      <c r="M26" s="311">
        <f>SUM(I26:L26)</f>
        <v>23105</v>
      </c>
      <c r="N26" s="314">
        <f>IF(ISERROR(G26/M26-1),"         /0",(G26/M26-1))</f>
        <v>0.13178965591863223</v>
      </c>
      <c r="O26" s="308">
        <v>51175</v>
      </c>
      <c r="P26" s="309">
        <v>49213</v>
      </c>
      <c r="Q26" s="310">
        <v>268</v>
      </c>
      <c r="R26" s="309">
        <v>371</v>
      </c>
      <c r="S26" s="311">
        <f>SUM(O26:R26)</f>
        <v>101027</v>
      </c>
      <c r="T26" s="312">
        <f>S26/$S$10</f>
        <v>0.006781123819225161</v>
      </c>
      <c r="U26" s="313">
        <v>46837</v>
      </c>
      <c r="V26" s="309">
        <v>44513</v>
      </c>
      <c r="W26" s="310">
        <v>471</v>
      </c>
      <c r="X26" s="309">
        <v>247</v>
      </c>
      <c r="Y26" s="311">
        <f>SUM(U26:X26)</f>
        <v>92068</v>
      </c>
      <c r="Z26" s="315">
        <f>IF(ISERROR(S26/Y26-1),"         /0",IF(S26/Y26&gt;5,"  *  ",(S26/Y26-1)))</f>
        <v>0.09730851110049099</v>
      </c>
    </row>
    <row r="27" spans="1:26" ht="21" customHeight="1">
      <c r="A27" s="306" t="s">
        <v>429</v>
      </c>
      <c r="B27" s="307" t="s">
        <v>430</v>
      </c>
      <c r="C27" s="308">
        <v>12896</v>
      </c>
      <c r="D27" s="309">
        <v>11949</v>
      </c>
      <c r="E27" s="310">
        <v>426</v>
      </c>
      <c r="F27" s="309">
        <v>402</v>
      </c>
      <c r="G27" s="311">
        <f t="shared" si="6"/>
        <v>25673</v>
      </c>
      <c r="H27" s="312">
        <f>G27/$G$10</f>
        <v>0.006828713739830608</v>
      </c>
      <c r="I27" s="313">
        <v>14716</v>
      </c>
      <c r="J27" s="309">
        <v>14300</v>
      </c>
      <c r="K27" s="310">
        <v>9</v>
      </c>
      <c r="L27" s="309">
        <v>19</v>
      </c>
      <c r="M27" s="311">
        <f>SUM(I27:L27)</f>
        <v>29044</v>
      </c>
      <c r="N27" s="314">
        <f>IF(ISERROR(G27/M27-1),"         /0",(G27/M27-1))</f>
        <v>-0.11606528026442642</v>
      </c>
      <c r="O27" s="308">
        <v>48058</v>
      </c>
      <c r="P27" s="309">
        <v>46278</v>
      </c>
      <c r="Q27" s="310">
        <v>1005</v>
      </c>
      <c r="R27" s="309">
        <v>1155</v>
      </c>
      <c r="S27" s="311">
        <f>SUM(O27:R27)</f>
        <v>96496</v>
      </c>
      <c r="T27" s="312">
        <f>S27/$S$10</f>
        <v>0.006476994507012493</v>
      </c>
      <c r="U27" s="313">
        <v>61908</v>
      </c>
      <c r="V27" s="309">
        <v>60135</v>
      </c>
      <c r="W27" s="310">
        <v>270</v>
      </c>
      <c r="X27" s="309">
        <v>167</v>
      </c>
      <c r="Y27" s="311">
        <f>SUM(U27:X27)</f>
        <v>122480</v>
      </c>
      <c r="Z27" s="315">
        <f>IF(ISERROR(S27/Y27-1),"         /0",IF(S27/Y27&gt;5,"  *  ",(S27/Y27-1)))</f>
        <v>-0.21214892227302418</v>
      </c>
    </row>
    <row r="28" spans="1:26" ht="21" customHeight="1">
      <c r="A28" s="306" t="s">
        <v>431</v>
      </c>
      <c r="B28" s="307" t="s">
        <v>432</v>
      </c>
      <c r="C28" s="308">
        <v>10996</v>
      </c>
      <c r="D28" s="309">
        <v>10670</v>
      </c>
      <c r="E28" s="310">
        <v>466</v>
      </c>
      <c r="F28" s="309">
        <v>435</v>
      </c>
      <c r="G28" s="311">
        <f t="shared" si="6"/>
        <v>22567</v>
      </c>
      <c r="H28" s="312">
        <f t="shared" si="8"/>
        <v>0.006002554550179462</v>
      </c>
      <c r="I28" s="313">
        <v>11680</v>
      </c>
      <c r="J28" s="309">
        <v>11274</v>
      </c>
      <c r="K28" s="310">
        <v>287</v>
      </c>
      <c r="L28" s="309">
        <v>301</v>
      </c>
      <c r="M28" s="311">
        <f t="shared" si="9"/>
        <v>23542</v>
      </c>
      <c r="N28" s="314">
        <f t="shared" si="10"/>
        <v>-0.041415342791606524</v>
      </c>
      <c r="O28" s="308">
        <v>41888</v>
      </c>
      <c r="P28" s="309">
        <v>40878</v>
      </c>
      <c r="Q28" s="310">
        <v>1414</v>
      </c>
      <c r="R28" s="309">
        <v>1344</v>
      </c>
      <c r="S28" s="311">
        <f t="shared" si="11"/>
        <v>85524</v>
      </c>
      <c r="T28" s="312">
        <f t="shared" si="12"/>
        <v>0.005740533060621543</v>
      </c>
      <c r="U28" s="313">
        <v>47031</v>
      </c>
      <c r="V28" s="309">
        <v>45227</v>
      </c>
      <c r="W28" s="310">
        <v>1238</v>
      </c>
      <c r="X28" s="309">
        <v>1222</v>
      </c>
      <c r="Y28" s="311">
        <f t="shared" si="13"/>
        <v>94718</v>
      </c>
      <c r="Z28" s="315">
        <f t="shared" si="14"/>
        <v>-0.09706708334213143</v>
      </c>
    </row>
    <row r="29" spans="1:26" ht="21" customHeight="1">
      <c r="A29" s="306" t="s">
        <v>433</v>
      </c>
      <c r="B29" s="307" t="s">
        <v>434</v>
      </c>
      <c r="C29" s="308">
        <v>9000</v>
      </c>
      <c r="D29" s="309">
        <v>9043</v>
      </c>
      <c r="E29" s="310">
        <v>373</v>
      </c>
      <c r="F29" s="309">
        <v>210</v>
      </c>
      <c r="G29" s="311">
        <f t="shared" si="6"/>
        <v>18626</v>
      </c>
      <c r="H29" s="312">
        <f t="shared" si="8"/>
        <v>0.004954295256420555</v>
      </c>
      <c r="I29" s="313">
        <v>10442</v>
      </c>
      <c r="J29" s="309">
        <v>10521</v>
      </c>
      <c r="K29" s="310">
        <v>869</v>
      </c>
      <c r="L29" s="309">
        <v>900</v>
      </c>
      <c r="M29" s="311">
        <f t="shared" si="9"/>
        <v>22732</v>
      </c>
      <c r="N29" s="314">
        <f t="shared" si="10"/>
        <v>-0.18062642970262188</v>
      </c>
      <c r="O29" s="308">
        <v>36634</v>
      </c>
      <c r="P29" s="309">
        <v>37733</v>
      </c>
      <c r="Q29" s="310">
        <v>1784</v>
      </c>
      <c r="R29" s="309">
        <v>1396</v>
      </c>
      <c r="S29" s="311">
        <f t="shared" si="11"/>
        <v>77547</v>
      </c>
      <c r="T29" s="312">
        <f t="shared" si="12"/>
        <v>0.005205101693700235</v>
      </c>
      <c r="U29" s="313">
        <v>44357</v>
      </c>
      <c r="V29" s="309">
        <v>44831</v>
      </c>
      <c r="W29" s="310">
        <v>6377</v>
      </c>
      <c r="X29" s="309">
        <v>5532</v>
      </c>
      <c r="Y29" s="311">
        <f t="shared" si="13"/>
        <v>101097</v>
      </c>
      <c r="Z29" s="315">
        <f t="shared" si="14"/>
        <v>-0.23294459776254484</v>
      </c>
    </row>
    <row r="30" spans="1:26" ht="21" customHeight="1">
      <c r="A30" s="306" t="s">
        <v>435</v>
      </c>
      <c r="B30" s="307" t="s">
        <v>436</v>
      </c>
      <c r="C30" s="308">
        <v>8502</v>
      </c>
      <c r="D30" s="309">
        <v>8301</v>
      </c>
      <c r="E30" s="310">
        <v>519</v>
      </c>
      <c r="F30" s="309">
        <v>549</v>
      </c>
      <c r="G30" s="311">
        <f t="shared" si="6"/>
        <v>17871</v>
      </c>
      <c r="H30" s="312">
        <f t="shared" si="8"/>
        <v>0.004753474204203358</v>
      </c>
      <c r="I30" s="313">
        <v>8132</v>
      </c>
      <c r="J30" s="309">
        <v>8085</v>
      </c>
      <c r="K30" s="310">
        <v>4</v>
      </c>
      <c r="L30" s="309">
        <v>16</v>
      </c>
      <c r="M30" s="311">
        <f t="shared" si="9"/>
        <v>16237</v>
      </c>
      <c r="N30" s="314">
        <f t="shared" si="10"/>
        <v>0.10063435363675555</v>
      </c>
      <c r="O30" s="308">
        <v>31288</v>
      </c>
      <c r="P30" s="309">
        <v>30551</v>
      </c>
      <c r="Q30" s="310">
        <v>2270</v>
      </c>
      <c r="R30" s="309">
        <v>2304</v>
      </c>
      <c r="S30" s="311">
        <f t="shared" si="11"/>
        <v>66413</v>
      </c>
      <c r="T30" s="312">
        <f t="shared" si="12"/>
        <v>0.004457766500105919</v>
      </c>
      <c r="U30" s="313">
        <v>33834</v>
      </c>
      <c r="V30" s="309">
        <v>33084</v>
      </c>
      <c r="W30" s="310">
        <v>32</v>
      </c>
      <c r="X30" s="309">
        <v>47</v>
      </c>
      <c r="Y30" s="311">
        <f t="shared" si="13"/>
        <v>66997</v>
      </c>
      <c r="Z30" s="315">
        <f t="shared" si="14"/>
        <v>-0.008716808215293192</v>
      </c>
    </row>
    <row r="31" spans="1:26" ht="21" customHeight="1">
      <c r="A31" s="306" t="s">
        <v>437</v>
      </c>
      <c r="B31" s="307" t="s">
        <v>438</v>
      </c>
      <c r="C31" s="308">
        <v>8300</v>
      </c>
      <c r="D31" s="309">
        <v>7814</v>
      </c>
      <c r="E31" s="310">
        <v>21</v>
      </c>
      <c r="F31" s="309">
        <v>100</v>
      </c>
      <c r="G31" s="311">
        <f t="shared" si="6"/>
        <v>16235</v>
      </c>
      <c r="H31" s="312">
        <f t="shared" si="8"/>
        <v>0.004318317593041325</v>
      </c>
      <c r="I31" s="313">
        <v>7938</v>
      </c>
      <c r="J31" s="309">
        <v>7726</v>
      </c>
      <c r="K31" s="310">
        <v>4</v>
      </c>
      <c r="L31" s="309">
        <v>12</v>
      </c>
      <c r="M31" s="311">
        <f t="shared" si="9"/>
        <v>15680</v>
      </c>
      <c r="N31" s="314">
        <f t="shared" si="10"/>
        <v>0.03539540816326525</v>
      </c>
      <c r="O31" s="308">
        <v>33674</v>
      </c>
      <c r="P31" s="309">
        <v>32910</v>
      </c>
      <c r="Q31" s="310">
        <v>124</v>
      </c>
      <c r="R31" s="309">
        <v>177</v>
      </c>
      <c r="S31" s="311">
        <f t="shared" si="11"/>
        <v>66885</v>
      </c>
      <c r="T31" s="312">
        <f t="shared" si="12"/>
        <v>0.004489448035167578</v>
      </c>
      <c r="U31" s="313">
        <v>33251</v>
      </c>
      <c r="V31" s="309">
        <v>30869</v>
      </c>
      <c r="W31" s="310">
        <v>165</v>
      </c>
      <c r="X31" s="309">
        <v>76</v>
      </c>
      <c r="Y31" s="311">
        <f t="shared" si="13"/>
        <v>64361</v>
      </c>
      <c r="Z31" s="315">
        <f t="shared" si="14"/>
        <v>0.039216295582728655</v>
      </c>
    </row>
    <row r="32" spans="1:26" ht="21" customHeight="1">
      <c r="A32" s="306" t="s">
        <v>439</v>
      </c>
      <c r="B32" s="307" t="s">
        <v>440</v>
      </c>
      <c r="C32" s="308">
        <v>7284</v>
      </c>
      <c r="D32" s="309">
        <v>6837</v>
      </c>
      <c r="E32" s="310">
        <v>97</v>
      </c>
      <c r="F32" s="309">
        <v>125</v>
      </c>
      <c r="G32" s="311">
        <f t="shared" si="6"/>
        <v>14343</v>
      </c>
      <c r="H32" s="312">
        <f t="shared" si="8"/>
        <v>0.0038150680158294866</v>
      </c>
      <c r="I32" s="313">
        <v>6038</v>
      </c>
      <c r="J32" s="309">
        <v>6165</v>
      </c>
      <c r="K32" s="310">
        <v>80</v>
      </c>
      <c r="L32" s="309">
        <v>8</v>
      </c>
      <c r="M32" s="311">
        <f t="shared" si="9"/>
        <v>12291</v>
      </c>
      <c r="N32" s="314">
        <f t="shared" si="10"/>
        <v>0.16695142787405426</v>
      </c>
      <c r="O32" s="308">
        <v>27823</v>
      </c>
      <c r="P32" s="309">
        <v>26107</v>
      </c>
      <c r="Q32" s="310">
        <v>285</v>
      </c>
      <c r="R32" s="309">
        <v>158</v>
      </c>
      <c r="S32" s="311">
        <f t="shared" si="11"/>
        <v>54373</v>
      </c>
      <c r="T32" s="312">
        <f t="shared" si="12"/>
        <v>0.0036496188684483322</v>
      </c>
      <c r="U32" s="313">
        <v>25272</v>
      </c>
      <c r="V32" s="309">
        <v>23672</v>
      </c>
      <c r="W32" s="310">
        <v>106</v>
      </c>
      <c r="X32" s="309">
        <v>46</v>
      </c>
      <c r="Y32" s="311">
        <f t="shared" si="13"/>
        <v>49096</v>
      </c>
      <c r="Z32" s="315">
        <f t="shared" si="14"/>
        <v>0.10748329802835266</v>
      </c>
    </row>
    <row r="33" spans="1:26" ht="21" customHeight="1">
      <c r="A33" s="306" t="s">
        <v>441</v>
      </c>
      <c r="B33" s="307" t="s">
        <v>442</v>
      </c>
      <c r="C33" s="308">
        <v>4178</v>
      </c>
      <c r="D33" s="309">
        <v>3779</v>
      </c>
      <c r="E33" s="310">
        <v>2910</v>
      </c>
      <c r="F33" s="309">
        <v>2870</v>
      </c>
      <c r="G33" s="311">
        <f t="shared" si="6"/>
        <v>13737</v>
      </c>
      <c r="H33" s="312">
        <f t="shared" si="8"/>
        <v>0.0036538791977584646</v>
      </c>
      <c r="I33" s="313">
        <v>3616</v>
      </c>
      <c r="J33" s="309">
        <v>3482</v>
      </c>
      <c r="K33" s="310">
        <v>3092</v>
      </c>
      <c r="L33" s="309">
        <v>3309</v>
      </c>
      <c r="M33" s="311">
        <f t="shared" si="9"/>
        <v>13499</v>
      </c>
      <c r="N33" s="314">
        <f t="shared" si="10"/>
        <v>0.017630935624861177</v>
      </c>
      <c r="O33" s="308">
        <v>16942</v>
      </c>
      <c r="P33" s="309">
        <v>15540</v>
      </c>
      <c r="Q33" s="310">
        <v>12300</v>
      </c>
      <c r="R33" s="309">
        <v>12188</v>
      </c>
      <c r="S33" s="311">
        <f t="shared" si="11"/>
        <v>56970</v>
      </c>
      <c r="T33" s="312">
        <f t="shared" si="12"/>
        <v>0.003823934433183777</v>
      </c>
      <c r="U33" s="313">
        <v>14180</v>
      </c>
      <c r="V33" s="309">
        <v>13098</v>
      </c>
      <c r="W33" s="310">
        <v>12945</v>
      </c>
      <c r="X33" s="309">
        <v>12909</v>
      </c>
      <c r="Y33" s="311">
        <f t="shared" si="13"/>
        <v>53132</v>
      </c>
      <c r="Z33" s="315">
        <f t="shared" si="14"/>
        <v>0.07223518783407368</v>
      </c>
    </row>
    <row r="34" spans="1:26" ht="21" customHeight="1">
      <c r="A34" s="306" t="s">
        <v>443</v>
      </c>
      <c r="B34" s="307" t="s">
        <v>444</v>
      </c>
      <c r="C34" s="308">
        <v>5180</v>
      </c>
      <c r="D34" s="309">
        <v>5002</v>
      </c>
      <c r="E34" s="310">
        <v>81</v>
      </c>
      <c r="F34" s="309">
        <v>186</v>
      </c>
      <c r="G34" s="311">
        <f t="shared" si="6"/>
        <v>10449</v>
      </c>
      <c r="H34" s="312">
        <f>G34/$G$10</f>
        <v>0.0027793101650562856</v>
      </c>
      <c r="I34" s="313">
        <v>5379</v>
      </c>
      <c r="J34" s="309">
        <v>5349</v>
      </c>
      <c r="K34" s="310">
        <v>6</v>
      </c>
      <c r="L34" s="309">
        <v>43</v>
      </c>
      <c r="M34" s="311">
        <f>SUM(I34:L34)</f>
        <v>10777</v>
      </c>
      <c r="N34" s="314">
        <f>IF(ISERROR(G34/M34-1),"         /0",(G34/M34-1))</f>
        <v>-0.03043518604435369</v>
      </c>
      <c r="O34" s="308">
        <v>20039</v>
      </c>
      <c r="P34" s="309">
        <v>19080</v>
      </c>
      <c r="Q34" s="310">
        <v>234</v>
      </c>
      <c r="R34" s="309">
        <v>318</v>
      </c>
      <c r="S34" s="311">
        <f>SUM(O34:R34)</f>
        <v>39671</v>
      </c>
      <c r="T34" s="312">
        <f>S34/$S$10</f>
        <v>0.0026627927487946922</v>
      </c>
      <c r="U34" s="313">
        <v>21859</v>
      </c>
      <c r="V34" s="309">
        <v>20706</v>
      </c>
      <c r="W34" s="310">
        <v>79</v>
      </c>
      <c r="X34" s="309">
        <v>91</v>
      </c>
      <c r="Y34" s="311">
        <f>SUM(U34:X34)</f>
        <v>42735</v>
      </c>
      <c r="Z34" s="315">
        <f>IF(ISERROR(S34/Y34-1),"         /0",IF(S34/Y34&gt;5,"  *  ",(S34/Y34-1)))</f>
        <v>-0.07169767169767172</v>
      </c>
    </row>
    <row r="35" spans="1:26" ht="21" customHeight="1">
      <c r="A35" s="306" t="s">
        <v>445</v>
      </c>
      <c r="B35" s="307" t="s">
        <v>446</v>
      </c>
      <c r="C35" s="308">
        <v>5130</v>
      </c>
      <c r="D35" s="309">
        <v>5067</v>
      </c>
      <c r="E35" s="310">
        <v>43</v>
      </c>
      <c r="F35" s="309">
        <v>41</v>
      </c>
      <c r="G35" s="311">
        <f t="shared" si="6"/>
        <v>10281</v>
      </c>
      <c r="H35" s="312">
        <f>G35/$G$10</f>
        <v>0.0027346241560861012</v>
      </c>
      <c r="I35" s="313">
        <v>4983</v>
      </c>
      <c r="J35" s="309">
        <v>4794</v>
      </c>
      <c r="K35" s="310">
        <v>54</v>
      </c>
      <c r="L35" s="309">
        <v>49</v>
      </c>
      <c r="M35" s="311">
        <f>SUM(I35:L35)</f>
        <v>9880</v>
      </c>
      <c r="N35" s="314">
        <f>IF(ISERROR(G35/M35-1),"         /0",(G35/M35-1))</f>
        <v>0.040587044534412975</v>
      </c>
      <c r="O35" s="308">
        <v>20368</v>
      </c>
      <c r="P35" s="309">
        <v>18963</v>
      </c>
      <c r="Q35" s="310">
        <v>139</v>
      </c>
      <c r="R35" s="309">
        <v>288</v>
      </c>
      <c r="S35" s="311">
        <f>SUM(O35:R35)</f>
        <v>39758</v>
      </c>
      <c r="T35" s="312">
        <f>S35/$S$10</f>
        <v>0.0026686323537742774</v>
      </c>
      <c r="U35" s="313">
        <v>19427</v>
      </c>
      <c r="V35" s="309">
        <v>18042</v>
      </c>
      <c r="W35" s="310">
        <v>147</v>
      </c>
      <c r="X35" s="309">
        <v>173</v>
      </c>
      <c r="Y35" s="311">
        <f>SUM(U35:X35)</f>
        <v>37789</v>
      </c>
      <c r="Z35" s="315">
        <f>IF(ISERROR(S35/Y35-1),"         /0",IF(S35/Y35&gt;5,"  *  ",(S35/Y35-1)))</f>
        <v>0.052105109952631734</v>
      </c>
    </row>
    <row r="36" spans="1:26" ht="21" customHeight="1">
      <c r="A36" s="306" t="s">
        <v>447</v>
      </c>
      <c r="B36" s="307" t="s">
        <v>448</v>
      </c>
      <c r="C36" s="308">
        <v>4999</v>
      </c>
      <c r="D36" s="309">
        <v>4808</v>
      </c>
      <c r="E36" s="310">
        <v>151</v>
      </c>
      <c r="F36" s="309">
        <v>183</v>
      </c>
      <c r="G36" s="311">
        <f t="shared" si="6"/>
        <v>10141</v>
      </c>
      <c r="H36" s="312">
        <f>G36/$G$10</f>
        <v>0.0026973858152776146</v>
      </c>
      <c r="I36" s="313">
        <v>6025</v>
      </c>
      <c r="J36" s="309">
        <v>6053</v>
      </c>
      <c r="K36" s="310">
        <v>40</v>
      </c>
      <c r="L36" s="309">
        <v>31</v>
      </c>
      <c r="M36" s="311">
        <f>SUM(I36:L36)</f>
        <v>12149</v>
      </c>
      <c r="N36" s="314">
        <f>IF(ISERROR(G36/M36-1),"         /0",(G36/M36-1))</f>
        <v>-0.1652810930940818</v>
      </c>
      <c r="O36" s="308">
        <v>19757</v>
      </c>
      <c r="P36" s="309">
        <v>18758</v>
      </c>
      <c r="Q36" s="310">
        <v>791</v>
      </c>
      <c r="R36" s="309">
        <v>979</v>
      </c>
      <c r="S36" s="311">
        <f>SUM(O36:R36)</f>
        <v>40285</v>
      </c>
      <c r="T36" s="312">
        <f>S36/$S$10</f>
        <v>0.0027040055931333764</v>
      </c>
      <c r="U36" s="313">
        <v>25610</v>
      </c>
      <c r="V36" s="309">
        <v>24477</v>
      </c>
      <c r="W36" s="310">
        <v>138</v>
      </c>
      <c r="X36" s="309">
        <v>96</v>
      </c>
      <c r="Y36" s="311">
        <f>SUM(U36:X36)</f>
        <v>50321</v>
      </c>
      <c r="Z36" s="315">
        <f>IF(ISERROR(S36/Y36-1),"         /0",IF(S36/Y36&gt;5,"  *  ",(S36/Y36-1)))</f>
        <v>-0.19943959778223808</v>
      </c>
    </row>
    <row r="37" spans="1:26" ht="21" customHeight="1">
      <c r="A37" s="306" t="s">
        <v>449</v>
      </c>
      <c r="B37" s="307" t="s">
        <v>450</v>
      </c>
      <c r="C37" s="308">
        <v>4770</v>
      </c>
      <c r="D37" s="309">
        <v>4807</v>
      </c>
      <c r="E37" s="310">
        <v>177</v>
      </c>
      <c r="F37" s="309">
        <v>160</v>
      </c>
      <c r="G37" s="311">
        <f t="shared" si="6"/>
        <v>9914</v>
      </c>
      <c r="H37" s="312">
        <f>G37/$G$10</f>
        <v>0.002637006505538139</v>
      </c>
      <c r="I37" s="313">
        <v>4011</v>
      </c>
      <c r="J37" s="309">
        <v>4008</v>
      </c>
      <c r="K37" s="310">
        <v>168</v>
      </c>
      <c r="L37" s="309">
        <v>171</v>
      </c>
      <c r="M37" s="311">
        <f>SUM(I37:L37)</f>
        <v>8358</v>
      </c>
      <c r="N37" s="314">
        <f>IF(ISERROR(G37/M37-1),"         /0",(G37/M37-1))</f>
        <v>0.18616893993778416</v>
      </c>
      <c r="O37" s="308">
        <v>17198</v>
      </c>
      <c r="P37" s="309">
        <v>17313</v>
      </c>
      <c r="Q37" s="310">
        <v>822</v>
      </c>
      <c r="R37" s="309">
        <v>773</v>
      </c>
      <c r="S37" s="311">
        <f>SUM(O37:R37)</f>
        <v>36106</v>
      </c>
      <c r="T37" s="312">
        <f>S37/$S$10</f>
        <v>0.0024235031884243187</v>
      </c>
      <c r="U37" s="313">
        <v>16320</v>
      </c>
      <c r="V37" s="309">
        <v>16532</v>
      </c>
      <c r="W37" s="310">
        <v>668</v>
      </c>
      <c r="X37" s="309">
        <v>760</v>
      </c>
      <c r="Y37" s="311">
        <f>SUM(U37:X37)</f>
        <v>34280</v>
      </c>
      <c r="Z37" s="315">
        <f>IF(ISERROR(S37/Y37-1),"         /0",IF(S37/Y37&gt;5,"  *  ",(S37/Y37-1)))</f>
        <v>0.05326721120186706</v>
      </c>
    </row>
    <row r="38" spans="1:26" ht="21" customHeight="1">
      <c r="A38" s="306" t="s">
        <v>451</v>
      </c>
      <c r="B38" s="307" t="s">
        <v>452</v>
      </c>
      <c r="C38" s="308">
        <v>4715</v>
      </c>
      <c r="D38" s="309">
        <v>4327</v>
      </c>
      <c r="E38" s="310">
        <v>198</v>
      </c>
      <c r="F38" s="309">
        <v>234</v>
      </c>
      <c r="G38" s="311">
        <f t="shared" si="6"/>
        <v>9474</v>
      </c>
      <c r="H38" s="312">
        <f>G38/$G$10</f>
        <v>0.0025199717201400376</v>
      </c>
      <c r="I38" s="313">
        <v>5042</v>
      </c>
      <c r="J38" s="309">
        <v>4808</v>
      </c>
      <c r="K38" s="310">
        <v>333</v>
      </c>
      <c r="L38" s="309">
        <v>276</v>
      </c>
      <c r="M38" s="311">
        <f>SUM(I38:L38)</f>
        <v>10459</v>
      </c>
      <c r="N38" s="314">
        <f>IF(ISERROR(G38/M38-1),"         /0",(G38/M38-1))</f>
        <v>-0.09417726360072665</v>
      </c>
      <c r="O38" s="308">
        <v>18868</v>
      </c>
      <c r="P38" s="309">
        <v>17307</v>
      </c>
      <c r="Q38" s="310">
        <v>796</v>
      </c>
      <c r="R38" s="309">
        <v>910</v>
      </c>
      <c r="S38" s="311">
        <f>SUM(O38:R38)</f>
        <v>37881</v>
      </c>
      <c r="T38" s="312">
        <f>S38/$S$10</f>
        <v>0.0025426445543871275</v>
      </c>
      <c r="U38" s="313">
        <v>21942</v>
      </c>
      <c r="V38" s="309">
        <v>19621</v>
      </c>
      <c r="W38" s="310">
        <v>828</v>
      </c>
      <c r="X38" s="309">
        <v>869</v>
      </c>
      <c r="Y38" s="311">
        <f>SUM(U38:X38)</f>
        <v>43260</v>
      </c>
      <c r="Z38" s="315">
        <f>IF(ISERROR(S38/Y38-1),"         /0",IF(S38/Y38&gt;5,"  *  ",(S38/Y38-1)))</f>
        <v>-0.12434119278779476</v>
      </c>
    </row>
    <row r="39" spans="1:26" ht="21" customHeight="1">
      <c r="A39" s="306" t="s">
        <v>453</v>
      </c>
      <c r="B39" s="307" t="s">
        <v>454</v>
      </c>
      <c r="C39" s="308">
        <v>4396</v>
      </c>
      <c r="D39" s="309">
        <v>4266</v>
      </c>
      <c r="E39" s="310">
        <v>8</v>
      </c>
      <c r="F39" s="309">
        <v>2</v>
      </c>
      <c r="G39" s="311">
        <f t="shared" si="6"/>
        <v>8672</v>
      </c>
      <c r="H39" s="312">
        <f aca="true" t="shared" si="15" ref="H39:H51">G39/$G$10</f>
        <v>0.0023066492249371336</v>
      </c>
      <c r="I39" s="313">
        <v>3622</v>
      </c>
      <c r="J39" s="309">
        <v>3441</v>
      </c>
      <c r="K39" s="310">
        <v>26</v>
      </c>
      <c r="L39" s="309">
        <v>25</v>
      </c>
      <c r="M39" s="311">
        <f aca="true" t="shared" si="16" ref="M39:M51">SUM(I39:L39)</f>
        <v>7114</v>
      </c>
      <c r="N39" s="314">
        <f aca="true" t="shared" si="17" ref="N39:N51">IF(ISERROR(G39/M39-1),"         /0",(G39/M39-1))</f>
        <v>0.219004779308406</v>
      </c>
      <c r="O39" s="308">
        <v>16266</v>
      </c>
      <c r="P39" s="309">
        <v>15677</v>
      </c>
      <c r="Q39" s="310">
        <v>112</v>
      </c>
      <c r="R39" s="309">
        <v>52</v>
      </c>
      <c r="S39" s="311">
        <f aca="true" t="shared" si="18" ref="S39:S51">SUM(O39:R39)</f>
        <v>32107</v>
      </c>
      <c r="T39" s="312">
        <f aca="true" t="shared" si="19" ref="T39:T51">S39/$S$10</f>
        <v>0.002155082725052335</v>
      </c>
      <c r="U39" s="313">
        <v>14269</v>
      </c>
      <c r="V39" s="309">
        <v>13782</v>
      </c>
      <c r="W39" s="310">
        <v>213</v>
      </c>
      <c r="X39" s="309">
        <v>272</v>
      </c>
      <c r="Y39" s="311">
        <f aca="true" t="shared" si="20" ref="Y39:Y51">SUM(U39:X39)</f>
        <v>28536</v>
      </c>
      <c r="Z39" s="315">
        <f aca="true" t="shared" si="21" ref="Z39:Z51">IF(ISERROR(S39/Y39-1),"         /0",IF(S39/Y39&gt;5,"  *  ",(S39/Y39-1)))</f>
        <v>0.12514017381553133</v>
      </c>
    </row>
    <row r="40" spans="1:26" ht="21" customHeight="1">
      <c r="A40" s="306" t="s">
        <v>455</v>
      </c>
      <c r="B40" s="307" t="s">
        <v>456</v>
      </c>
      <c r="C40" s="308">
        <v>3456</v>
      </c>
      <c r="D40" s="309">
        <v>3116</v>
      </c>
      <c r="E40" s="310">
        <v>309</v>
      </c>
      <c r="F40" s="309">
        <v>269</v>
      </c>
      <c r="G40" s="311">
        <f t="shared" si="6"/>
        <v>7150</v>
      </c>
      <c r="H40" s="312">
        <f t="shared" si="15"/>
        <v>0.0019018152627191542</v>
      </c>
      <c r="I40" s="313">
        <v>3225</v>
      </c>
      <c r="J40" s="309">
        <v>3195</v>
      </c>
      <c r="K40" s="310">
        <v>99</v>
      </c>
      <c r="L40" s="309">
        <v>129</v>
      </c>
      <c r="M40" s="311">
        <f t="shared" si="16"/>
        <v>6648</v>
      </c>
      <c r="N40" s="314">
        <f t="shared" si="17"/>
        <v>0.07551143200962707</v>
      </c>
      <c r="O40" s="308">
        <v>14302</v>
      </c>
      <c r="P40" s="309">
        <v>13008</v>
      </c>
      <c r="Q40" s="310">
        <v>882</v>
      </c>
      <c r="R40" s="309">
        <v>877</v>
      </c>
      <c r="S40" s="311">
        <f t="shared" si="18"/>
        <v>29069</v>
      </c>
      <c r="T40" s="312">
        <f t="shared" si="19"/>
        <v>0.0019511664040410604</v>
      </c>
      <c r="U40" s="313">
        <v>13456</v>
      </c>
      <c r="V40" s="309">
        <v>12309</v>
      </c>
      <c r="W40" s="310">
        <v>150</v>
      </c>
      <c r="X40" s="309">
        <v>169</v>
      </c>
      <c r="Y40" s="311">
        <f t="shared" si="20"/>
        <v>26084</v>
      </c>
      <c r="Z40" s="315">
        <f t="shared" si="21"/>
        <v>0.11443796963655872</v>
      </c>
    </row>
    <row r="41" spans="1:26" ht="21" customHeight="1">
      <c r="A41" s="306" t="s">
        <v>457</v>
      </c>
      <c r="B41" s="307" t="s">
        <v>458</v>
      </c>
      <c r="C41" s="308">
        <v>2833</v>
      </c>
      <c r="D41" s="309">
        <v>2830</v>
      </c>
      <c r="E41" s="310">
        <v>248</v>
      </c>
      <c r="F41" s="309">
        <v>257</v>
      </c>
      <c r="G41" s="311">
        <f t="shared" si="6"/>
        <v>6168</v>
      </c>
      <c r="H41" s="312">
        <f t="shared" si="15"/>
        <v>0.0016406149007624816</v>
      </c>
      <c r="I41" s="313">
        <v>2009</v>
      </c>
      <c r="J41" s="309">
        <v>1976</v>
      </c>
      <c r="K41" s="310">
        <v>227</v>
      </c>
      <c r="L41" s="309">
        <v>296</v>
      </c>
      <c r="M41" s="311">
        <f t="shared" si="16"/>
        <v>4508</v>
      </c>
      <c r="N41" s="314">
        <f t="shared" si="17"/>
        <v>0.3682342502218279</v>
      </c>
      <c r="O41" s="308">
        <v>10689</v>
      </c>
      <c r="P41" s="309">
        <v>10578</v>
      </c>
      <c r="Q41" s="310">
        <v>979</v>
      </c>
      <c r="R41" s="309">
        <v>959</v>
      </c>
      <c r="S41" s="311">
        <f t="shared" si="18"/>
        <v>23205</v>
      </c>
      <c r="T41" s="312">
        <f t="shared" si="19"/>
        <v>0.0015575636040377312</v>
      </c>
      <c r="U41" s="313">
        <v>8119</v>
      </c>
      <c r="V41" s="309">
        <v>7731</v>
      </c>
      <c r="W41" s="310">
        <v>1035</v>
      </c>
      <c r="X41" s="309">
        <v>1063</v>
      </c>
      <c r="Y41" s="311">
        <f t="shared" si="20"/>
        <v>17948</v>
      </c>
      <c r="Z41" s="315">
        <f t="shared" si="21"/>
        <v>0.2929017160686427</v>
      </c>
    </row>
    <row r="42" spans="1:26" ht="21" customHeight="1">
      <c r="A42" s="306" t="s">
        <v>459</v>
      </c>
      <c r="B42" s="307" t="s">
        <v>460</v>
      </c>
      <c r="C42" s="308">
        <v>1313</v>
      </c>
      <c r="D42" s="309">
        <v>1281</v>
      </c>
      <c r="E42" s="310">
        <v>1393</v>
      </c>
      <c r="F42" s="309">
        <v>1357</v>
      </c>
      <c r="G42" s="311">
        <f t="shared" si="6"/>
        <v>5344</v>
      </c>
      <c r="H42" s="312">
        <f t="shared" si="15"/>
        <v>0.001421440666289673</v>
      </c>
      <c r="I42" s="313">
        <v>1326</v>
      </c>
      <c r="J42" s="309">
        <v>1250</v>
      </c>
      <c r="K42" s="310">
        <v>152</v>
      </c>
      <c r="L42" s="309">
        <v>117</v>
      </c>
      <c r="M42" s="311">
        <f t="shared" si="16"/>
        <v>2845</v>
      </c>
      <c r="N42" s="314">
        <f t="shared" si="17"/>
        <v>0.8783831282952548</v>
      </c>
      <c r="O42" s="308">
        <v>4708</v>
      </c>
      <c r="P42" s="309">
        <v>4431</v>
      </c>
      <c r="Q42" s="310">
        <v>4574</v>
      </c>
      <c r="R42" s="309">
        <v>4231</v>
      </c>
      <c r="S42" s="311">
        <f t="shared" si="18"/>
        <v>17944</v>
      </c>
      <c r="T42" s="312">
        <f t="shared" si="19"/>
        <v>0.0012044353075135981</v>
      </c>
      <c r="U42" s="313">
        <v>5740</v>
      </c>
      <c r="V42" s="309">
        <v>5495</v>
      </c>
      <c r="W42" s="310">
        <v>203</v>
      </c>
      <c r="X42" s="309">
        <v>163</v>
      </c>
      <c r="Y42" s="311">
        <f t="shared" si="20"/>
        <v>11601</v>
      </c>
      <c r="Z42" s="315">
        <f t="shared" si="21"/>
        <v>0.5467632100680975</v>
      </c>
    </row>
    <row r="43" spans="1:26" ht="21" customHeight="1">
      <c r="A43" s="306" t="s">
        <v>461</v>
      </c>
      <c r="B43" s="307" t="s">
        <v>462</v>
      </c>
      <c r="C43" s="308">
        <v>0</v>
      </c>
      <c r="D43" s="309">
        <v>0</v>
      </c>
      <c r="E43" s="310">
        <v>2539</v>
      </c>
      <c r="F43" s="309">
        <v>2702</v>
      </c>
      <c r="G43" s="311">
        <f t="shared" si="6"/>
        <v>5241</v>
      </c>
      <c r="H43" s="312">
        <f t="shared" si="15"/>
        <v>0.0013940438869805716</v>
      </c>
      <c r="I43" s="313"/>
      <c r="J43" s="309"/>
      <c r="K43" s="310">
        <v>2244</v>
      </c>
      <c r="L43" s="309">
        <v>2221</v>
      </c>
      <c r="M43" s="311">
        <f t="shared" si="16"/>
        <v>4465</v>
      </c>
      <c r="N43" s="314">
        <f t="shared" si="17"/>
        <v>0.17379619260918244</v>
      </c>
      <c r="O43" s="308"/>
      <c r="P43" s="309"/>
      <c r="Q43" s="310">
        <v>10146</v>
      </c>
      <c r="R43" s="309">
        <v>10637</v>
      </c>
      <c r="S43" s="311">
        <f t="shared" si="18"/>
        <v>20783</v>
      </c>
      <c r="T43" s="312">
        <f t="shared" si="19"/>
        <v>0.0013949943711577747</v>
      </c>
      <c r="U43" s="313"/>
      <c r="V43" s="309"/>
      <c r="W43" s="310">
        <v>9488</v>
      </c>
      <c r="X43" s="309">
        <v>9679</v>
      </c>
      <c r="Y43" s="311">
        <f t="shared" si="20"/>
        <v>19167</v>
      </c>
      <c r="Z43" s="315">
        <f t="shared" si="21"/>
        <v>0.08431157718996185</v>
      </c>
    </row>
    <row r="44" spans="1:26" ht="21" customHeight="1">
      <c r="A44" s="306" t="s">
        <v>463</v>
      </c>
      <c r="B44" s="307" t="s">
        <v>464</v>
      </c>
      <c r="C44" s="308">
        <v>1750</v>
      </c>
      <c r="D44" s="309">
        <v>1951</v>
      </c>
      <c r="E44" s="310">
        <v>389</v>
      </c>
      <c r="F44" s="309">
        <v>375</v>
      </c>
      <c r="G44" s="311">
        <f t="shared" si="6"/>
        <v>4465</v>
      </c>
      <c r="H44" s="312">
        <f t="shared" si="15"/>
        <v>0.0011876370836421013</v>
      </c>
      <c r="I44" s="313">
        <v>1459</v>
      </c>
      <c r="J44" s="309">
        <v>1509</v>
      </c>
      <c r="K44" s="310">
        <v>348</v>
      </c>
      <c r="L44" s="309">
        <v>320</v>
      </c>
      <c r="M44" s="311">
        <f t="shared" si="16"/>
        <v>3636</v>
      </c>
      <c r="N44" s="314">
        <f t="shared" si="17"/>
        <v>0.22799779977997803</v>
      </c>
      <c r="O44" s="308">
        <v>7272</v>
      </c>
      <c r="P44" s="309">
        <v>8001</v>
      </c>
      <c r="Q44" s="310">
        <v>1631</v>
      </c>
      <c r="R44" s="309">
        <v>1636</v>
      </c>
      <c r="S44" s="311">
        <f t="shared" si="18"/>
        <v>18540</v>
      </c>
      <c r="T44" s="312">
        <f t="shared" si="19"/>
        <v>0.001244439957718575</v>
      </c>
      <c r="U44" s="313">
        <v>5688</v>
      </c>
      <c r="V44" s="309">
        <v>6257</v>
      </c>
      <c r="W44" s="310">
        <v>1563</v>
      </c>
      <c r="X44" s="309">
        <v>1449</v>
      </c>
      <c r="Y44" s="311">
        <f t="shared" si="20"/>
        <v>14957</v>
      </c>
      <c r="Z44" s="315">
        <f t="shared" si="21"/>
        <v>0.23955338637427293</v>
      </c>
    </row>
    <row r="45" spans="1:26" ht="21" customHeight="1">
      <c r="A45" s="306" t="s">
        <v>465</v>
      </c>
      <c r="B45" s="307" t="s">
        <v>465</v>
      </c>
      <c r="C45" s="308">
        <v>1083</v>
      </c>
      <c r="D45" s="309">
        <v>1239</v>
      </c>
      <c r="E45" s="310">
        <v>877</v>
      </c>
      <c r="F45" s="309">
        <v>934</v>
      </c>
      <c r="G45" s="311">
        <f t="shared" si="6"/>
        <v>4133</v>
      </c>
      <c r="H45" s="312">
        <f t="shared" si="15"/>
        <v>0.0010993290182962608</v>
      </c>
      <c r="I45" s="313">
        <v>834</v>
      </c>
      <c r="J45" s="309">
        <v>908</v>
      </c>
      <c r="K45" s="310">
        <v>717</v>
      </c>
      <c r="L45" s="309">
        <v>566</v>
      </c>
      <c r="M45" s="311">
        <f t="shared" si="16"/>
        <v>3025</v>
      </c>
      <c r="N45" s="314">
        <f t="shared" si="17"/>
        <v>0.3662809917355372</v>
      </c>
      <c r="O45" s="308">
        <v>4227</v>
      </c>
      <c r="P45" s="309">
        <v>4673</v>
      </c>
      <c r="Q45" s="310">
        <v>3992</v>
      </c>
      <c r="R45" s="309">
        <v>3685</v>
      </c>
      <c r="S45" s="311">
        <f t="shared" si="18"/>
        <v>16577</v>
      </c>
      <c r="T45" s="312">
        <f t="shared" si="19"/>
        <v>0.0011126796752481563</v>
      </c>
      <c r="U45" s="313">
        <v>3161</v>
      </c>
      <c r="V45" s="309">
        <v>3759</v>
      </c>
      <c r="W45" s="310">
        <v>2939</v>
      </c>
      <c r="X45" s="309">
        <v>2492</v>
      </c>
      <c r="Y45" s="311">
        <f t="shared" si="20"/>
        <v>12351</v>
      </c>
      <c r="Z45" s="315">
        <f t="shared" si="21"/>
        <v>0.34215852967371063</v>
      </c>
    </row>
    <row r="46" spans="1:26" ht="21" customHeight="1">
      <c r="A46" s="306" t="s">
        <v>466</v>
      </c>
      <c r="B46" s="307" t="s">
        <v>467</v>
      </c>
      <c r="C46" s="308">
        <v>1151</v>
      </c>
      <c r="D46" s="309">
        <v>1106</v>
      </c>
      <c r="E46" s="310">
        <v>944</v>
      </c>
      <c r="F46" s="309">
        <v>815</v>
      </c>
      <c r="G46" s="311">
        <f t="shared" si="6"/>
        <v>4016</v>
      </c>
      <c r="H46" s="312">
        <f t="shared" si="15"/>
        <v>0.001068208404906311</v>
      </c>
      <c r="I46" s="313">
        <v>1578</v>
      </c>
      <c r="J46" s="309">
        <v>1642</v>
      </c>
      <c r="K46" s="310">
        <v>676</v>
      </c>
      <c r="L46" s="309">
        <v>647</v>
      </c>
      <c r="M46" s="311">
        <f t="shared" si="16"/>
        <v>4543</v>
      </c>
      <c r="N46" s="314">
        <f t="shared" si="17"/>
        <v>-0.11600264142637029</v>
      </c>
      <c r="O46" s="308">
        <v>4734</v>
      </c>
      <c r="P46" s="309">
        <v>4425</v>
      </c>
      <c r="Q46" s="310">
        <v>5037</v>
      </c>
      <c r="R46" s="309">
        <v>4411</v>
      </c>
      <c r="S46" s="311">
        <f t="shared" si="18"/>
        <v>18607</v>
      </c>
      <c r="T46" s="312">
        <f t="shared" si="19"/>
        <v>0.001248937124771819</v>
      </c>
      <c r="U46" s="313">
        <v>6287</v>
      </c>
      <c r="V46" s="309">
        <v>6049</v>
      </c>
      <c r="W46" s="310">
        <v>2713</v>
      </c>
      <c r="X46" s="309">
        <v>2216</v>
      </c>
      <c r="Y46" s="311">
        <f t="shared" si="20"/>
        <v>17265</v>
      </c>
      <c r="Z46" s="315">
        <f t="shared" si="21"/>
        <v>0.07772951057051847</v>
      </c>
    </row>
    <row r="47" spans="1:26" ht="21" customHeight="1">
      <c r="A47" s="306" t="s">
        <v>468</v>
      </c>
      <c r="B47" s="307" t="s">
        <v>469</v>
      </c>
      <c r="C47" s="308">
        <v>0</v>
      </c>
      <c r="D47" s="309">
        <v>0</v>
      </c>
      <c r="E47" s="310">
        <v>1837</v>
      </c>
      <c r="F47" s="309">
        <v>1892</v>
      </c>
      <c r="G47" s="311">
        <f t="shared" si="6"/>
        <v>3729</v>
      </c>
      <c r="H47" s="312">
        <f t="shared" si="15"/>
        <v>0.0009918698062489127</v>
      </c>
      <c r="I47" s="313"/>
      <c r="J47" s="309"/>
      <c r="K47" s="310">
        <v>1568</v>
      </c>
      <c r="L47" s="309">
        <v>1560</v>
      </c>
      <c r="M47" s="311">
        <f t="shared" si="16"/>
        <v>3128</v>
      </c>
      <c r="N47" s="314">
        <f t="shared" si="17"/>
        <v>0.19213554987212267</v>
      </c>
      <c r="O47" s="308"/>
      <c r="P47" s="309"/>
      <c r="Q47" s="310">
        <v>7333</v>
      </c>
      <c r="R47" s="309">
        <v>7173</v>
      </c>
      <c r="S47" s="311">
        <f t="shared" si="18"/>
        <v>14506</v>
      </c>
      <c r="T47" s="312">
        <f t="shared" si="19"/>
        <v>0.0009736702279754936</v>
      </c>
      <c r="U47" s="313">
        <v>2210</v>
      </c>
      <c r="V47" s="309">
        <v>2071</v>
      </c>
      <c r="W47" s="310">
        <v>5045</v>
      </c>
      <c r="X47" s="309">
        <v>4880</v>
      </c>
      <c r="Y47" s="311">
        <f t="shared" si="20"/>
        <v>14206</v>
      </c>
      <c r="Z47" s="315">
        <f t="shared" si="21"/>
        <v>0.021117837533436656</v>
      </c>
    </row>
    <row r="48" spans="1:26" ht="21" customHeight="1">
      <c r="A48" s="306" t="s">
        <v>470</v>
      </c>
      <c r="B48" s="307" t="s">
        <v>471</v>
      </c>
      <c r="C48" s="308">
        <v>1654</v>
      </c>
      <c r="D48" s="309">
        <v>1585</v>
      </c>
      <c r="E48" s="310">
        <v>150</v>
      </c>
      <c r="F48" s="309">
        <v>132</v>
      </c>
      <c r="G48" s="311">
        <f t="shared" si="6"/>
        <v>3521</v>
      </c>
      <c r="H48" s="312">
        <f t="shared" si="15"/>
        <v>0.0009365442713334465</v>
      </c>
      <c r="I48" s="313">
        <v>1365</v>
      </c>
      <c r="J48" s="309">
        <v>1357</v>
      </c>
      <c r="K48" s="310">
        <v>113</v>
      </c>
      <c r="L48" s="309">
        <v>121</v>
      </c>
      <c r="M48" s="311">
        <f t="shared" si="16"/>
        <v>2956</v>
      </c>
      <c r="N48" s="314">
        <f t="shared" si="17"/>
        <v>0.19113667117726663</v>
      </c>
      <c r="O48" s="308">
        <v>7018</v>
      </c>
      <c r="P48" s="309">
        <v>6829</v>
      </c>
      <c r="Q48" s="310">
        <v>553</v>
      </c>
      <c r="R48" s="309">
        <v>606</v>
      </c>
      <c r="S48" s="311">
        <f t="shared" si="18"/>
        <v>15006</v>
      </c>
      <c r="T48" s="312">
        <f t="shared" si="19"/>
        <v>0.0010072311761340311</v>
      </c>
      <c r="U48" s="313">
        <v>6356</v>
      </c>
      <c r="V48" s="309">
        <v>6402</v>
      </c>
      <c r="W48" s="310">
        <v>624</v>
      </c>
      <c r="X48" s="309">
        <v>705</v>
      </c>
      <c r="Y48" s="311">
        <f t="shared" si="20"/>
        <v>14087</v>
      </c>
      <c r="Z48" s="315">
        <f t="shared" si="21"/>
        <v>0.06523745297082417</v>
      </c>
    </row>
    <row r="49" spans="1:26" ht="21" customHeight="1">
      <c r="A49" s="306" t="s">
        <v>472</v>
      </c>
      <c r="B49" s="307" t="s">
        <v>473</v>
      </c>
      <c r="C49" s="308">
        <v>1523</v>
      </c>
      <c r="D49" s="309">
        <v>1413</v>
      </c>
      <c r="E49" s="310">
        <v>130</v>
      </c>
      <c r="F49" s="309">
        <v>129</v>
      </c>
      <c r="G49" s="311">
        <f t="shared" si="6"/>
        <v>3195</v>
      </c>
      <c r="H49" s="312">
        <f t="shared" si="15"/>
        <v>0.0008498321348793984</v>
      </c>
      <c r="I49" s="313">
        <v>1395</v>
      </c>
      <c r="J49" s="309">
        <v>1396</v>
      </c>
      <c r="K49" s="310">
        <v>144</v>
      </c>
      <c r="L49" s="309">
        <v>177</v>
      </c>
      <c r="M49" s="311">
        <f t="shared" si="16"/>
        <v>3112</v>
      </c>
      <c r="N49" s="314">
        <f t="shared" si="17"/>
        <v>0.026670951156812395</v>
      </c>
      <c r="O49" s="308">
        <v>6026</v>
      </c>
      <c r="P49" s="309">
        <v>5638</v>
      </c>
      <c r="Q49" s="310">
        <v>546</v>
      </c>
      <c r="R49" s="309">
        <v>467</v>
      </c>
      <c r="S49" s="311">
        <f t="shared" si="18"/>
        <v>12677</v>
      </c>
      <c r="T49" s="312">
        <f t="shared" si="19"/>
        <v>0.0008509042796115629</v>
      </c>
      <c r="U49" s="313">
        <v>4926</v>
      </c>
      <c r="V49" s="309">
        <v>4768</v>
      </c>
      <c r="W49" s="310">
        <v>1347</v>
      </c>
      <c r="X49" s="309">
        <v>1066</v>
      </c>
      <c r="Y49" s="311">
        <f t="shared" si="20"/>
        <v>12107</v>
      </c>
      <c r="Z49" s="315">
        <f t="shared" si="21"/>
        <v>0.047080201536301214</v>
      </c>
    </row>
    <row r="50" spans="1:26" ht="21" customHeight="1">
      <c r="A50" s="306" t="s">
        <v>474</v>
      </c>
      <c r="B50" s="307" t="s">
        <v>475</v>
      </c>
      <c r="C50" s="308">
        <v>1047</v>
      </c>
      <c r="D50" s="309">
        <v>1032</v>
      </c>
      <c r="E50" s="310">
        <v>509</v>
      </c>
      <c r="F50" s="309">
        <v>529</v>
      </c>
      <c r="G50" s="311">
        <f t="shared" si="6"/>
        <v>3117</v>
      </c>
      <c r="H50" s="312">
        <f t="shared" si="15"/>
        <v>0.0008290850592860984</v>
      </c>
      <c r="I50" s="313">
        <v>1609</v>
      </c>
      <c r="J50" s="309">
        <v>1747</v>
      </c>
      <c r="K50" s="310">
        <v>1124</v>
      </c>
      <c r="L50" s="309">
        <v>1298</v>
      </c>
      <c r="M50" s="311">
        <f t="shared" si="16"/>
        <v>5778</v>
      </c>
      <c r="N50" s="314">
        <f t="shared" si="17"/>
        <v>-0.460539979231568</v>
      </c>
      <c r="O50" s="308">
        <v>4811</v>
      </c>
      <c r="P50" s="309">
        <v>4716</v>
      </c>
      <c r="Q50" s="310">
        <v>4268</v>
      </c>
      <c r="R50" s="309">
        <v>4204</v>
      </c>
      <c r="S50" s="311">
        <f t="shared" si="18"/>
        <v>17999</v>
      </c>
      <c r="T50" s="312">
        <f t="shared" si="19"/>
        <v>0.0012081270118110374</v>
      </c>
      <c r="U50" s="313">
        <v>5303</v>
      </c>
      <c r="V50" s="309">
        <v>5492</v>
      </c>
      <c r="W50" s="310">
        <v>4515</v>
      </c>
      <c r="X50" s="309">
        <v>4796</v>
      </c>
      <c r="Y50" s="311">
        <f t="shared" si="20"/>
        <v>20106</v>
      </c>
      <c r="Z50" s="315">
        <f t="shared" si="21"/>
        <v>-0.10479458867999603</v>
      </c>
    </row>
    <row r="51" spans="1:26" ht="21" customHeight="1">
      <c r="A51" s="306" t="s">
        <v>476</v>
      </c>
      <c r="B51" s="307" t="s">
        <v>476</v>
      </c>
      <c r="C51" s="308">
        <v>1505</v>
      </c>
      <c r="D51" s="309">
        <v>1351</v>
      </c>
      <c r="E51" s="310">
        <v>44</v>
      </c>
      <c r="F51" s="309">
        <v>49</v>
      </c>
      <c r="G51" s="311">
        <f t="shared" si="6"/>
        <v>2949</v>
      </c>
      <c r="H51" s="312">
        <f t="shared" si="15"/>
        <v>0.0007843990503159142</v>
      </c>
      <c r="I51" s="313">
        <v>1019</v>
      </c>
      <c r="J51" s="309">
        <v>1023</v>
      </c>
      <c r="K51" s="310">
        <v>171</v>
      </c>
      <c r="L51" s="309">
        <v>200</v>
      </c>
      <c r="M51" s="311">
        <f t="shared" si="16"/>
        <v>2413</v>
      </c>
      <c r="N51" s="314">
        <f t="shared" si="17"/>
        <v>0.22213012847078328</v>
      </c>
      <c r="O51" s="308">
        <v>5608</v>
      </c>
      <c r="P51" s="309">
        <v>5233</v>
      </c>
      <c r="Q51" s="310">
        <v>162</v>
      </c>
      <c r="R51" s="309">
        <v>177</v>
      </c>
      <c r="S51" s="311">
        <f t="shared" si="18"/>
        <v>11180</v>
      </c>
      <c r="T51" s="312">
        <f t="shared" si="19"/>
        <v>0.0007504228008249012</v>
      </c>
      <c r="U51" s="313">
        <v>4156</v>
      </c>
      <c r="V51" s="309">
        <v>4177</v>
      </c>
      <c r="W51" s="310">
        <v>449</v>
      </c>
      <c r="X51" s="309">
        <v>483</v>
      </c>
      <c r="Y51" s="311">
        <f t="shared" si="20"/>
        <v>9265</v>
      </c>
      <c r="Z51" s="315">
        <f t="shared" si="21"/>
        <v>0.20669185105234744</v>
      </c>
    </row>
    <row r="52" spans="1:26" ht="21" customHeight="1">
      <c r="A52" s="306" t="s">
        <v>477</v>
      </c>
      <c r="B52" s="307" t="s">
        <v>477</v>
      </c>
      <c r="C52" s="308">
        <v>519</v>
      </c>
      <c r="D52" s="309">
        <v>521</v>
      </c>
      <c r="E52" s="310">
        <v>710</v>
      </c>
      <c r="F52" s="309">
        <v>628</v>
      </c>
      <c r="G52" s="311">
        <f t="shared" si="6"/>
        <v>2378</v>
      </c>
      <c r="H52" s="312">
        <f aca="true" t="shared" si="22" ref="H52:H66">G52/$G$10</f>
        <v>0.0006325198174470138</v>
      </c>
      <c r="I52" s="313">
        <v>435</v>
      </c>
      <c r="J52" s="309">
        <v>430</v>
      </c>
      <c r="K52" s="310">
        <v>378</v>
      </c>
      <c r="L52" s="309">
        <v>385</v>
      </c>
      <c r="M52" s="311">
        <f aca="true" t="shared" si="23" ref="M52:M66">SUM(I52:L52)</f>
        <v>1628</v>
      </c>
      <c r="N52" s="314">
        <f aca="true" t="shared" si="24" ref="N52:N66">IF(ISERROR(G52/M52-1),"         /0",(G52/M52-1))</f>
        <v>0.4606879606879606</v>
      </c>
      <c r="O52" s="308">
        <v>1819</v>
      </c>
      <c r="P52" s="309">
        <v>1771</v>
      </c>
      <c r="Q52" s="310">
        <v>2902</v>
      </c>
      <c r="R52" s="309">
        <v>2729</v>
      </c>
      <c r="S52" s="311">
        <f aca="true" t="shared" si="25" ref="S52:S66">SUM(O52:R52)</f>
        <v>9221</v>
      </c>
      <c r="T52" s="312">
        <f aca="true" t="shared" si="26" ref="T52:T66">S52/$S$10</f>
        <v>0.0006189310059397508</v>
      </c>
      <c r="U52" s="313">
        <v>1679</v>
      </c>
      <c r="V52" s="309">
        <v>1721</v>
      </c>
      <c r="W52" s="310">
        <v>1667</v>
      </c>
      <c r="X52" s="309">
        <v>1735</v>
      </c>
      <c r="Y52" s="311">
        <f aca="true" t="shared" si="27" ref="Y52:Y66">SUM(U52:X52)</f>
        <v>6802</v>
      </c>
      <c r="Z52" s="315">
        <f aca="true" t="shared" si="28" ref="Z52:Z66">IF(ISERROR(S52/Y52-1),"         /0",IF(S52/Y52&gt;5,"  *  ",(S52/Y52-1)))</f>
        <v>0.3556306968538665</v>
      </c>
    </row>
    <row r="53" spans="1:26" ht="21" customHeight="1">
      <c r="A53" s="306" t="s">
        <v>478</v>
      </c>
      <c r="B53" s="307" t="s">
        <v>479</v>
      </c>
      <c r="C53" s="308">
        <v>569</v>
      </c>
      <c r="D53" s="309">
        <v>541</v>
      </c>
      <c r="E53" s="310">
        <v>586</v>
      </c>
      <c r="F53" s="309">
        <v>590</v>
      </c>
      <c r="G53" s="311">
        <f t="shared" si="6"/>
        <v>2286</v>
      </c>
      <c r="H53" s="312">
        <f t="shared" si="22"/>
        <v>0.0006080489077728653</v>
      </c>
      <c r="I53" s="313">
        <v>417</v>
      </c>
      <c r="J53" s="309">
        <v>384</v>
      </c>
      <c r="K53" s="310">
        <v>502</v>
      </c>
      <c r="L53" s="309">
        <v>594</v>
      </c>
      <c r="M53" s="311">
        <f t="shared" si="23"/>
        <v>1897</v>
      </c>
      <c r="N53" s="314">
        <f t="shared" si="24"/>
        <v>0.2050606220347917</v>
      </c>
      <c r="O53" s="308">
        <v>2623</v>
      </c>
      <c r="P53" s="309">
        <v>2107</v>
      </c>
      <c r="Q53" s="310">
        <v>3652</v>
      </c>
      <c r="R53" s="309">
        <v>2894</v>
      </c>
      <c r="S53" s="311">
        <f t="shared" si="25"/>
        <v>11276</v>
      </c>
      <c r="T53" s="312">
        <f t="shared" si="26"/>
        <v>0.0007568665028713405</v>
      </c>
      <c r="U53" s="313">
        <v>1898</v>
      </c>
      <c r="V53" s="309">
        <v>1574</v>
      </c>
      <c r="W53" s="310">
        <v>2751</v>
      </c>
      <c r="X53" s="309">
        <v>2130</v>
      </c>
      <c r="Y53" s="311">
        <f t="shared" si="27"/>
        <v>8353</v>
      </c>
      <c r="Z53" s="315">
        <f t="shared" si="28"/>
        <v>0.3499341553932718</v>
      </c>
    </row>
    <row r="54" spans="1:26" ht="21" customHeight="1">
      <c r="A54" s="306" t="s">
        <v>480</v>
      </c>
      <c r="B54" s="307" t="s">
        <v>481</v>
      </c>
      <c r="C54" s="308">
        <v>1152</v>
      </c>
      <c r="D54" s="309">
        <v>893</v>
      </c>
      <c r="E54" s="310">
        <v>14</v>
      </c>
      <c r="F54" s="309">
        <v>4</v>
      </c>
      <c r="G54" s="311">
        <f t="shared" si="6"/>
        <v>2063</v>
      </c>
      <c r="H54" s="312">
        <f t="shared" si="22"/>
        <v>0.0005487335506279182</v>
      </c>
      <c r="I54" s="313">
        <v>454</v>
      </c>
      <c r="J54" s="309">
        <v>424</v>
      </c>
      <c r="K54" s="310">
        <v>16</v>
      </c>
      <c r="L54" s="309">
        <v>16</v>
      </c>
      <c r="M54" s="311">
        <f t="shared" si="23"/>
        <v>910</v>
      </c>
      <c r="N54" s="314">
        <f t="shared" si="24"/>
        <v>1.267032967032967</v>
      </c>
      <c r="O54" s="308">
        <v>3747</v>
      </c>
      <c r="P54" s="309">
        <v>3158</v>
      </c>
      <c r="Q54" s="310">
        <v>25</v>
      </c>
      <c r="R54" s="309">
        <v>20</v>
      </c>
      <c r="S54" s="311">
        <f t="shared" si="25"/>
        <v>6950</v>
      </c>
      <c r="T54" s="312">
        <f t="shared" si="26"/>
        <v>0.000466497179403673</v>
      </c>
      <c r="U54" s="313">
        <v>1891</v>
      </c>
      <c r="V54" s="309">
        <v>1714</v>
      </c>
      <c r="W54" s="310">
        <v>47</v>
      </c>
      <c r="X54" s="309">
        <v>42</v>
      </c>
      <c r="Y54" s="311">
        <f t="shared" si="27"/>
        <v>3694</v>
      </c>
      <c r="Z54" s="315">
        <f t="shared" si="28"/>
        <v>0.881429344883595</v>
      </c>
    </row>
    <row r="55" spans="1:26" ht="21" customHeight="1">
      <c r="A55" s="306" t="s">
        <v>482</v>
      </c>
      <c r="B55" s="307" t="s">
        <v>483</v>
      </c>
      <c r="C55" s="308">
        <v>883</v>
      </c>
      <c r="D55" s="309">
        <v>1022</v>
      </c>
      <c r="E55" s="310">
        <v>4</v>
      </c>
      <c r="F55" s="309">
        <v>4</v>
      </c>
      <c r="G55" s="311">
        <f t="shared" si="6"/>
        <v>1913</v>
      </c>
      <c r="H55" s="312">
        <f t="shared" si="22"/>
        <v>0.0005088353283331108</v>
      </c>
      <c r="I55" s="313">
        <v>483</v>
      </c>
      <c r="J55" s="309">
        <v>536</v>
      </c>
      <c r="K55" s="310">
        <v>64</v>
      </c>
      <c r="L55" s="309">
        <v>59</v>
      </c>
      <c r="M55" s="311">
        <f t="shared" si="23"/>
        <v>1142</v>
      </c>
      <c r="N55" s="314">
        <f t="shared" si="24"/>
        <v>0.6751313485113835</v>
      </c>
      <c r="O55" s="308">
        <v>3349</v>
      </c>
      <c r="P55" s="309">
        <v>3764</v>
      </c>
      <c r="Q55" s="310">
        <v>36</v>
      </c>
      <c r="R55" s="309">
        <v>25</v>
      </c>
      <c r="S55" s="311">
        <f t="shared" si="25"/>
        <v>7174</v>
      </c>
      <c r="T55" s="312">
        <f t="shared" si="26"/>
        <v>0.0004815324841786978</v>
      </c>
      <c r="U55" s="313">
        <v>1811</v>
      </c>
      <c r="V55" s="309">
        <v>1881</v>
      </c>
      <c r="W55" s="310">
        <v>293</v>
      </c>
      <c r="X55" s="309">
        <v>244</v>
      </c>
      <c r="Y55" s="311">
        <f t="shared" si="27"/>
        <v>4229</v>
      </c>
      <c r="Z55" s="315">
        <f t="shared" si="28"/>
        <v>0.6963821234334358</v>
      </c>
    </row>
    <row r="56" spans="1:26" ht="21" customHeight="1">
      <c r="A56" s="306" t="s">
        <v>484</v>
      </c>
      <c r="B56" s="307" t="s">
        <v>484</v>
      </c>
      <c r="C56" s="308">
        <v>744</v>
      </c>
      <c r="D56" s="309">
        <v>927</v>
      </c>
      <c r="E56" s="310">
        <v>35</v>
      </c>
      <c r="F56" s="309">
        <v>55</v>
      </c>
      <c r="G56" s="311">
        <f t="shared" si="6"/>
        <v>1761</v>
      </c>
      <c r="H56" s="312">
        <f t="shared" si="22"/>
        <v>0.0004684051297410393</v>
      </c>
      <c r="I56" s="313">
        <v>390</v>
      </c>
      <c r="J56" s="309">
        <v>396</v>
      </c>
      <c r="K56" s="310">
        <v>13</v>
      </c>
      <c r="L56" s="309">
        <v>6</v>
      </c>
      <c r="M56" s="311">
        <f t="shared" si="23"/>
        <v>805</v>
      </c>
      <c r="N56" s="314">
        <f t="shared" si="24"/>
        <v>1.1875776397515527</v>
      </c>
      <c r="O56" s="308">
        <v>3034</v>
      </c>
      <c r="P56" s="309">
        <v>3292</v>
      </c>
      <c r="Q56" s="310">
        <v>213</v>
      </c>
      <c r="R56" s="309">
        <v>117</v>
      </c>
      <c r="S56" s="311">
        <f t="shared" si="25"/>
        <v>6656</v>
      </c>
      <c r="T56" s="312">
        <f t="shared" si="26"/>
        <v>0.00044676334188645283</v>
      </c>
      <c r="U56" s="313">
        <v>1515</v>
      </c>
      <c r="V56" s="309">
        <v>1769</v>
      </c>
      <c r="W56" s="310">
        <v>248</v>
      </c>
      <c r="X56" s="309">
        <v>40</v>
      </c>
      <c r="Y56" s="311">
        <f t="shared" si="27"/>
        <v>3572</v>
      </c>
      <c r="Z56" s="315">
        <f t="shared" si="28"/>
        <v>0.8633818589025757</v>
      </c>
    </row>
    <row r="57" spans="1:26" ht="21" customHeight="1">
      <c r="A57" s="306" t="s">
        <v>449</v>
      </c>
      <c r="B57" s="307" t="s">
        <v>485</v>
      </c>
      <c r="C57" s="308">
        <v>840</v>
      </c>
      <c r="D57" s="309">
        <v>880</v>
      </c>
      <c r="E57" s="310">
        <v>5</v>
      </c>
      <c r="F57" s="309">
        <v>6</v>
      </c>
      <c r="G57" s="311">
        <f t="shared" si="6"/>
        <v>1731</v>
      </c>
      <c r="H57" s="312">
        <f t="shared" si="22"/>
        <v>0.0004604254852820778</v>
      </c>
      <c r="I57" s="313">
        <v>886</v>
      </c>
      <c r="J57" s="309">
        <v>934</v>
      </c>
      <c r="K57" s="310">
        <v>24</v>
      </c>
      <c r="L57" s="309">
        <v>27</v>
      </c>
      <c r="M57" s="311">
        <f t="shared" si="23"/>
        <v>1871</v>
      </c>
      <c r="N57" s="314">
        <f t="shared" si="24"/>
        <v>-0.07482629609834313</v>
      </c>
      <c r="O57" s="308">
        <v>3675</v>
      </c>
      <c r="P57" s="309">
        <v>3693</v>
      </c>
      <c r="Q57" s="310">
        <v>98</v>
      </c>
      <c r="R57" s="309">
        <v>146</v>
      </c>
      <c r="S57" s="311">
        <f t="shared" si="25"/>
        <v>7612</v>
      </c>
      <c r="T57" s="312">
        <f t="shared" si="26"/>
        <v>0.0005109318747655768</v>
      </c>
      <c r="U57" s="313">
        <v>3401</v>
      </c>
      <c r="V57" s="309">
        <v>3546</v>
      </c>
      <c r="W57" s="310">
        <v>272</v>
      </c>
      <c r="X57" s="309">
        <v>775</v>
      </c>
      <c r="Y57" s="311">
        <f t="shared" si="27"/>
        <v>7994</v>
      </c>
      <c r="Z57" s="315">
        <f t="shared" si="28"/>
        <v>-0.04778583937953462</v>
      </c>
    </row>
    <row r="58" spans="1:26" ht="21" customHeight="1">
      <c r="A58" s="306" t="s">
        <v>486</v>
      </c>
      <c r="B58" s="307" t="s">
        <v>487</v>
      </c>
      <c r="C58" s="308">
        <v>0</v>
      </c>
      <c r="D58" s="309">
        <v>0</v>
      </c>
      <c r="E58" s="310">
        <v>794</v>
      </c>
      <c r="F58" s="309">
        <v>799</v>
      </c>
      <c r="G58" s="311">
        <f t="shared" si="6"/>
        <v>1593</v>
      </c>
      <c r="H58" s="312">
        <f t="shared" si="22"/>
        <v>0.00042371912077085493</v>
      </c>
      <c r="I58" s="313"/>
      <c r="J58" s="309"/>
      <c r="K58" s="310">
        <v>705</v>
      </c>
      <c r="L58" s="309">
        <v>730</v>
      </c>
      <c r="M58" s="311">
        <f t="shared" si="23"/>
        <v>1435</v>
      </c>
      <c r="N58" s="314">
        <f t="shared" si="24"/>
        <v>0.11010452961672468</v>
      </c>
      <c r="O58" s="308"/>
      <c r="P58" s="309"/>
      <c r="Q58" s="310">
        <v>3146</v>
      </c>
      <c r="R58" s="309">
        <v>3383</v>
      </c>
      <c r="S58" s="311">
        <f t="shared" si="25"/>
        <v>6529</v>
      </c>
      <c r="T58" s="312">
        <f t="shared" si="26"/>
        <v>0.0004382388610541843</v>
      </c>
      <c r="U58" s="313">
        <v>885</v>
      </c>
      <c r="V58" s="309">
        <v>1048</v>
      </c>
      <c r="W58" s="310">
        <v>2287</v>
      </c>
      <c r="X58" s="309">
        <v>2341</v>
      </c>
      <c r="Y58" s="311">
        <f t="shared" si="27"/>
        <v>6561</v>
      </c>
      <c r="Z58" s="315">
        <f t="shared" si="28"/>
        <v>-0.0048773052888279045</v>
      </c>
    </row>
    <row r="59" spans="1:26" ht="21" customHeight="1">
      <c r="A59" s="306" t="s">
        <v>488</v>
      </c>
      <c r="B59" s="307" t="s">
        <v>488</v>
      </c>
      <c r="C59" s="308">
        <v>403</v>
      </c>
      <c r="D59" s="309">
        <v>346</v>
      </c>
      <c r="E59" s="310">
        <v>284</v>
      </c>
      <c r="F59" s="309">
        <v>255</v>
      </c>
      <c r="G59" s="311">
        <f t="shared" si="6"/>
        <v>1288</v>
      </c>
      <c r="H59" s="312">
        <f t="shared" si="22"/>
        <v>0.0003425927354380798</v>
      </c>
      <c r="I59" s="313">
        <v>372</v>
      </c>
      <c r="J59" s="309">
        <v>360</v>
      </c>
      <c r="K59" s="310"/>
      <c r="L59" s="309"/>
      <c r="M59" s="311">
        <f t="shared" si="23"/>
        <v>732</v>
      </c>
      <c r="N59" s="314">
        <f t="shared" si="24"/>
        <v>0.7595628415300546</v>
      </c>
      <c r="O59" s="308">
        <v>1798</v>
      </c>
      <c r="P59" s="309">
        <v>1632</v>
      </c>
      <c r="Q59" s="310">
        <v>1476</v>
      </c>
      <c r="R59" s="309">
        <v>1323</v>
      </c>
      <c r="S59" s="311">
        <f t="shared" si="25"/>
        <v>6229</v>
      </c>
      <c r="T59" s="312">
        <f t="shared" si="26"/>
        <v>0.0004181022921590617</v>
      </c>
      <c r="U59" s="313">
        <v>1821</v>
      </c>
      <c r="V59" s="309">
        <v>1715</v>
      </c>
      <c r="W59" s="310">
        <v>3</v>
      </c>
      <c r="X59" s="309">
        <v>0</v>
      </c>
      <c r="Y59" s="311">
        <f t="shared" si="27"/>
        <v>3539</v>
      </c>
      <c r="Z59" s="315">
        <f t="shared" si="28"/>
        <v>0.7601017236507488</v>
      </c>
    </row>
    <row r="60" spans="1:26" ht="21" customHeight="1">
      <c r="A60" s="306" t="s">
        <v>489</v>
      </c>
      <c r="B60" s="307" t="s">
        <v>490</v>
      </c>
      <c r="C60" s="308">
        <v>500</v>
      </c>
      <c r="D60" s="309">
        <v>618</v>
      </c>
      <c r="E60" s="310">
        <v>74</v>
      </c>
      <c r="F60" s="309">
        <v>71</v>
      </c>
      <c r="G60" s="311">
        <f t="shared" si="6"/>
        <v>1263</v>
      </c>
      <c r="H60" s="312">
        <f t="shared" si="22"/>
        <v>0.00033594303172227856</v>
      </c>
      <c r="I60" s="313">
        <v>366</v>
      </c>
      <c r="J60" s="309">
        <v>506</v>
      </c>
      <c r="K60" s="310">
        <v>17</v>
      </c>
      <c r="L60" s="309">
        <v>25</v>
      </c>
      <c r="M60" s="311">
        <f t="shared" si="23"/>
        <v>914</v>
      </c>
      <c r="N60" s="314">
        <f t="shared" si="24"/>
        <v>0.38183807439824946</v>
      </c>
      <c r="O60" s="308">
        <v>1804</v>
      </c>
      <c r="P60" s="309">
        <v>2264</v>
      </c>
      <c r="Q60" s="310">
        <v>424</v>
      </c>
      <c r="R60" s="309">
        <v>500</v>
      </c>
      <c r="S60" s="311">
        <f t="shared" si="25"/>
        <v>4992</v>
      </c>
      <c r="T60" s="312">
        <f t="shared" si="26"/>
        <v>0.00033507250641483965</v>
      </c>
      <c r="U60" s="313">
        <v>1589</v>
      </c>
      <c r="V60" s="309">
        <v>2188</v>
      </c>
      <c r="W60" s="310">
        <v>208</v>
      </c>
      <c r="X60" s="309">
        <v>255</v>
      </c>
      <c r="Y60" s="311">
        <f t="shared" si="27"/>
        <v>4240</v>
      </c>
      <c r="Z60" s="315">
        <f t="shared" si="28"/>
        <v>0.1773584905660377</v>
      </c>
    </row>
    <row r="61" spans="1:26" ht="21" customHeight="1">
      <c r="A61" s="306" t="s">
        <v>470</v>
      </c>
      <c r="B61" s="307" t="s">
        <v>491</v>
      </c>
      <c r="C61" s="308">
        <v>0</v>
      </c>
      <c r="D61" s="309">
        <v>0</v>
      </c>
      <c r="E61" s="310">
        <v>562</v>
      </c>
      <c r="F61" s="309">
        <v>548</v>
      </c>
      <c r="G61" s="311">
        <f t="shared" si="6"/>
        <v>1110</v>
      </c>
      <c r="H61" s="312">
        <f t="shared" si="22"/>
        <v>0.000295246844981575</v>
      </c>
      <c r="I61" s="313"/>
      <c r="J61" s="309"/>
      <c r="K61" s="310">
        <v>532</v>
      </c>
      <c r="L61" s="309">
        <v>529</v>
      </c>
      <c r="M61" s="311">
        <f t="shared" si="23"/>
        <v>1061</v>
      </c>
      <c r="N61" s="314">
        <f t="shared" si="24"/>
        <v>0.04618284637134784</v>
      </c>
      <c r="O61" s="308"/>
      <c r="P61" s="309"/>
      <c r="Q61" s="310">
        <v>2198</v>
      </c>
      <c r="R61" s="309">
        <v>2099</v>
      </c>
      <c r="S61" s="311">
        <f t="shared" si="25"/>
        <v>4297</v>
      </c>
      <c r="T61" s="312">
        <f t="shared" si="26"/>
        <v>0.00028842278847447233</v>
      </c>
      <c r="U61" s="313"/>
      <c r="V61" s="309"/>
      <c r="W61" s="310">
        <v>2097</v>
      </c>
      <c r="X61" s="309">
        <v>2052</v>
      </c>
      <c r="Y61" s="311">
        <f t="shared" si="27"/>
        <v>4149</v>
      </c>
      <c r="Z61" s="315">
        <f t="shared" si="28"/>
        <v>0.03567124608339367</v>
      </c>
    </row>
    <row r="62" spans="1:26" ht="21" customHeight="1">
      <c r="A62" s="306" t="s">
        <v>492</v>
      </c>
      <c r="B62" s="307" t="s">
        <v>493</v>
      </c>
      <c r="C62" s="308">
        <v>0</v>
      </c>
      <c r="D62" s="309">
        <v>0</v>
      </c>
      <c r="E62" s="310">
        <v>542</v>
      </c>
      <c r="F62" s="309">
        <v>523</v>
      </c>
      <c r="G62" s="311">
        <f t="shared" si="6"/>
        <v>1065</v>
      </c>
      <c r="H62" s="312">
        <f t="shared" si="22"/>
        <v>0.0002832773782931328</v>
      </c>
      <c r="I62" s="313"/>
      <c r="J62" s="309"/>
      <c r="K62" s="310">
        <v>761</v>
      </c>
      <c r="L62" s="309">
        <v>662</v>
      </c>
      <c r="M62" s="311">
        <f t="shared" si="23"/>
        <v>1423</v>
      </c>
      <c r="N62" s="314">
        <f t="shared" si="24"/>
        <v>-0.2515811665495432</v>
      </c>
      <c r="O62" s="308"/>
      <c r="P62" s="309"/>
      <c r="Q62" s="310">
        <v>2413</v>
      </c>
      <c r="R62" s="309">
        <v>2158</v>
      </c>
      <c r="S62" s="311">
        <f t="shared" si="25"/>
        <v>4571</v>
      </c>
      <c r="T62" s="312">
        <f t="shared" si="26"/>
        <v>0.000306814188065351</v>
      </c>
      <c r="U62" s="313"/>
      <c r="V62" s="309"/>
      <c r="W62" s="310">
        <v>2603</v>
      </c>
      <c r="X62" s="309">
        <v>2398</v>
      </c>
      <c r="Y62" s="311">
        <f t="shared" si="27"/>
        <v>5001</v>
      </c>
      <c r="Z62" s="315">
        <f t="shared" si="28"/>
        <v>-0.08598280343931208</v>
      </c>
    </row>
    <row r="63" spans="1:26" ht="21" customHeight="1">
      <c r="A63" s="306" t="s">
        <v>494</v>
      </c>
      <c r="B63" s="307" t="s">
        <v>495</v>
      </c>
      <c r="C63" s="308">
        <v>0</v>
      </c>
      <c r="D63" s="309">
        <v>0</v>
      </c>
      <c r="E63" s="310">
        <v>504</v>
      </c>
      <c r="F63" s="309">
        <v>554</v>
      </c>
      <c r="G63" s="311">
        <f t="shared" si="6"/>
        <v>1058</v>
      </c>
      <c r="H63" s="312">
        <f t="shared" si="22"/>
        <v>0.0002814154612527084</v>
      </c>
      <c r="I63" s="313"/>
      <c r="J63" s="309"/>
      <c r="K63" s="310">
        <v>405</v>
      </c>
      <c r="L63" s="309">
        <v>394</v>
      </c>
      <c r="M63" s="311">
        <f t="shared" si="23"/>
        <v>799</v>
      </c>
      <c r="N63" s="314">
        <f t="shared" si="24"/>
        <v>0.3241551939924907</v>
      </c>
      <c r="O63" s="308"/>
      <c r="P63" s="309"/>
      <c r="Q63" s="310">
        <v>2091</v>
      </c>
      <c r="R63" s="309">
        <v>2136</v>
      </c>
      <c r="S63" s="311">
        <f t="shared" si="25"/>
        <v>4227</v>
      </c>
      <c r="T63" s="312">
        <f t="shared" si="26"/>
        <v>0.00028372425573227705</v>
      </c>
      <c r="U63" s="313"/>
      <c r="V63" s="309"/>
      <c r="W63" s="310">
        <v>1675</v>
      </c>
      <c r="X63" s="309">
        <v>1758</v>
      </c>
      <c r="Y63" s="311">
        <f t="shared" si="27"/>
        <v>3433</v>
      </c>
      <c r="Z63" s="315">
        <f t="shared" si="28"/>
        <v>0.23128459073696472</v>
      </c>
    </row>
    <row r="64" spans="1:26" ht="21" customHeight="1">
      <c r="A64" s="306" t="s">
        <v>496</v>
      </c>
      <c r="B64" s="307" t="s">
        <v>496</v>
      </c>
      <c r="C64" s="308">
        <v>425</v>
      </c>
      <c r="D64" s="309">
        <v>442</v>
      </c>
      <c r="E64" s="310">
        <v>62</v>
      </c>
      <c r="F64" s="309">
        <v>64</v>
      </c>
      <c r="G64" s="311">
        <f t="shared" si="6"/>
        <v>993</v>
      </c>
      <c r="H64" s="312">
        <f t="shared" si="22"/>
        <v>0.0002641262315916252</v>
      </c>
      <c r="I64" s="313">
        <v>554</v>
      </c>
      <c r="J64" s="309">
        <v>482</v>
      </c>
      <c r="K64" s="310"/>
      <c r="L64" s="309"/>
      <c r="M64" s="311">
        <f t="shared" si="23"/>
        <v>1036</v>
      </c>
      <c r="N64" s="314">
        <f t="shared" si="24"/>
        <v>-0.04150579150579148</v>
      </c>
      <c r="O64" s="308">
        <v>1643</v>
      </c>
      <c r="P64" s="309">
        <v>1615</v>
      </c>
      <c r="Q64" s="310">
        <v>124</v>
      </c>
      <c r="R64" s="309">
        <v>122</v>
      </c>
      <c r="S64" s="311">
        <f t="shared" si="25"/>
        <v>3504</v>
      </c>
      <c r="T64" s="312">
        <f t="shared" si="26"/>
        <v>0.00023519512469503167</v>
      </c>
      <c r="U64" s="313">
        <v>2167</v>
      </c>
      <c r="V64" s="309">
        <v>1928</v>
      </c>
      <c r="W64" s="310"/>
      <c r="X64" s="309"/>
      <c r="Y64" s="311">
        <f t="shared" si="27"/>
        <v>4095</v>
      </c>
      <c r="Z64" s="315">
        <f t="shared" si="28"/>
        <v>-0.14432234432234436</v>
      </c>
    </row>
    <row r="65" spans="1:26" ht="21" customHeight="1">
      <c r="A65" s="306" t="s">
        <v>497</v>
      </c>
      <c r="B65" s="307" t="s">
        <v>497</v>
      </c>
      <c r="C65" s="308">
        <v>0</v>
      </c>
      <c r="D65" s="309">
        <v>0</v>
      </c>
      <c r="E65" s="310">
        <v>502</v>
      </c>
      <c r="F65" s="309">
        <v>452</v>
      </c>
      <c r="G65" s="311">
        <f t="shared" si="6"/>
        <v>954</v>
      </c>
      <c r="H65" s="312">
        <f t="shared" si="22"/>
        <v>0.0002537526937949753</v>
      </c>
      <c r="I65" s="313"/>
      <c r="J65" s="309"/>
      <c r="K65" s="310">
        <v>360</v>
      </c>
      <c r="L65" s="309">
        <v>383</v>
      </c>
      <c r="M65" s="311">
        <f t="shared" si="23"/>
        <v>743</v>
      </c>
      <c r="N65" s="314">
        <f t="shared" si="24"/>
        <v>0.2839838492597577</v>
      </c>
      <c r="O65" s="308"/>
      <c r="P65" s="309"/>
      <c r="Q65" s="310">
        <v>1979</v>
      </c>
      <c r="R65" s="309">
        <v>1845</v>
      </c>
      <c r="S65" s="311">
        <f t="shared" si="25"/>
        <v>3824</v>
      </c>
      <c r="T65" s="312">
        <f t="shared" si="26"/>
        <v>0.00025667413151649575</v>
      </c>
      <c r="U65" s="313"/>
      <c r="V65" s="309"/>
      <c r="W65" s="310">
        <v>1426</v>
      </c>
      <c r="X65" s="309">
        <v>1325</v>
      </c>
      <c r="Y65" s="311">
        <f t="shared" si="27"/>
        <v>2751</v>
      </c>
      <c r="Z65" s="315">
        <f t="shared" si="28"/>
        <v>0.39003998545983287</v>
      </c>
    </row>
    <row r="66" spans="1:26" ht="21" customHeight="1" thickBot="1">
      <c r="A66" s="316" t="s">
        <v>48</v>
      </c>
      <c r="B66" s="317" t="s">
        <v>48</v>
      </c>
      <c r="C66" s="318">
        <v>762</v>
      </c>
      <c r="D66" s="319">
        <v>676</v>
      </c>
      <c r="E66" s="320">
        <v>5347</v>
      </c>
      <c r="F66" s="319">
        <v>5495</v>
      </c>
      <c r="G66" s="321">
        <f t="shared" si="6"/>
        <v>12280</v>
      </c>
      <c r="H66" s="322">
        <f t="shared" si="22"/>
        <v>0.0032663344652015683</v>
      </c>
      <c r="I66" s="323">
        <v>1084</v>
      </c>
      <c r="J66" s="319">
        <v>1080</v>
      </c>
      <c r="K66" s="320">
        <v>4262</v>
      </c>
      <c r="L66" s="319">
        <v>4184</v>
      </c>
      <c r="M66" s="321">
        <f t="shared" si="23"/>
        <v>10610</v>
      </c>
      <c r="N66" s="324">
        <f t="shared" si="24"/>
        <v>0.15739868049010375</v>
      </c>
      <c r="O66" s="318">
        <v>3498</v>
      </c>
      <c r="P66" s="319">
        <v>3125</v>
      </c>
      <c r="Q66" s="320">
        <v>22772</v>
      </c>
      <c r="R66" s="319">
        <v>23311</v>
      </c>
      <c r="S66" s="321">
        <f t="shared" si="25"/>
        <v>52706</v>
      </c>
      <c r="T66" s="322">
        <f t="shared" si="26"/>
        <v>0.003537726667287768</v>
      </c>
      <c r="U66" s="323">
        <v>4758</v>
      </c>
      <c r="V66" s="319">
        <v>4160</v>
      </c>
      <c r="W66" s="320">
        <v>18726</v>
      </c>
      <c r="X66" s="319">
        <v>18972</v>
      </c>
      <c r="Y66" s="321">
        <f t="shared" si="27"/>
        <v>46616</v>
      </c>
      <c r="Z66" s="325">
        <f t="shared" si="28"/>
        <v>0.13064183971168708</v>
      </c>
    </row>
    <row r="67" spans="1:2" ht="9" customHeight="1" thickTop="1">
      <c r="A67" s="87"/>
      <c r="B67" s="87"/>
    </row>
    <row r="68" spans="1:2" ht="15">
      <c r="A68" s="87" t="s">
        <v>132</v>
      </c>
      <c r="B68" s="87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7:Z65536 N67:N65536">
    <cfRule type="cellIs" priority="7" dxfId="97" operator="lessThan" stopIfTrue="1">
      <formula>0</formula>
    </cfRule>
  </conditionalFormatting>
  <conditionalFormatting sqref="N10:N66 Z10:Z66">
    <cfRule type="cellIs" priority="8" dxfId="97" operator="lessThan" stopIfTrue="1">
      <formula>0</formula>
    </cfRule>
    <cfRule type="cellIs" priority="9" dxfId="99" operator="greaterThanOrEqual" stopIfTrue="1">
      <formula>0</formula>
    </cfRule>
  </conditionalFormatting>
  <conditionalFormatting sqref="H7:H9">
    <cfRule type="cellIs" priority="4" dxfId="97" operator="lessThan" stopIfTrue="1">
      <formula>0</formula>
    </cfRule>
  </conditionalFormatting>
  <conditionalFormatting sqref="N7:N9">
    <cfRule type="cellIs" priority="3" dxfId="97" operator="lessThan" stopIfTrue="1">
      <formula>0</formula>
    </cfRule>
  </conditionalFormatting>
  <conditionalFormatting sqref="T7:T9">
    <cfRule type="cellIs" priority="2" dxfId="97" operator="lessThan" stopIfTrue="1">
      <formula>0</formula>
    </cfRule>
  </conditionalFormatting>
  <conditionalFormatting sqref="Z7:Z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8"/>
  <sheetViews>
    <sheetView showGridLines="0" zoomScale="80" zoomScaleNormal="80" zoomScalePageLayoutView="0" workbookViewId="0" topLeftCell="A4">
      <selection activeCell="A28" sqref="A28"/>
    </sheetView>
  </sheetViews>
  <sheetFormatPr defaultColWidth="8.00390625" defaultRowHeight="15"/>
  <cols>
    <col min="1" max="1" width="30.28125" style="86" customWidth="1"/>
    <col min="2" max="2" width="40.421875" style="86" bestFit="1" customWidth="1"/>
    <col min="3" max="3" width="9.57421875" style="86" customWidth="1"/>
    <col min="4" max="4" width="10.421875" style="86" customWidth="1"/>
    <col min="5" max="5" width="8.57421875" style="86" bestFit="1" customWidth="1"/>
    <col min="6" max="6" width="10.57421875" style="86" bestFit="1" customWidth="1"/>
    <col min="7" max="7" width="10.00390625" style="86" customWidth="1"/>
    <col min="8" max="8" width="10.7109375" style="86" customWidth="1"/>
    <col min="9" max="9" width="9.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9.8515625" style="86" customWidth="1"/>
    <col min="14" max="14" width="10.00390625" style="86" customWidth="1"/>
    <col min="15" max="15" width="10.421875" style="86" customWidth="1"/>
    <col min="16" max="16" width="12.421875" style="86" bestFit="1" customWidth="1"/>
    <col min="17" max="17" width="9.421875" style="86" customWidth="1"/>
    <col min="18" max="18" width="10.57421875" style="86" bestFit="1" customWidth="1"/>
    <col min="19" max="19" width="11.8515625" style="86" customWidth="1"/>
    <col min="20" max="20" width="10.140625" style="86" customWidth="1"/>
    <col min="21" max="21" width="10.28125" style="86" customWidth="1"/>
    <col min="22" max="22" width="11.57421875" style="86" bestFit="1" customWidth="1"/>
    <col min="23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4" ht="15.75">
      <c r="A1" s="492" t="s">
        <v>148</v>
      </c>
      <c r="B1" s="488"/>
      <c r="C1" s="488"/>
      <c r="D1" s="488"/>
      <c r="E1" s="488"/>
      <c r="F1" s="488"/>
      <c r="G1" s="488"/>
      <c r="H1" s="488"/>
      <c r="I1" s="488"/>
      <c r="W1" s="486" t="s">
        <v>26</v>
      </c>
      <c r="X1" s="486"/>
    </row>
    <row r="2" spans="1:24" ht="15.75">
      <c r="A2" s="492" t="s">
        <v>149</v>
      </c>
      <c r="B2" s="488"/>
      <c r="C2" s="488"/>
      <c r="D2" s="488"/>
      <c r="E2" s="488"/>
      <c r="F2" s="488"/>
      <c r="G2" s="488"/>
      <c r="H2" s="488"/>
      <c r="I2" s="488"/>
      <c r="W2" s="486"/>
      <c r="X2" s="486"/>
    </row>
    <row r="3" ht="5.25" customHeight="1" thickBot="1"/>
    <row r="4" spans="1:26" ht="24.75" customHeight="1" thickTop="1">
      <c r="A4" s="641" t="s">
        <v>115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3"/>
    </row>
    <row r="5" spans="1:26" ht="21" customHeight="1" thickBot="1">
      <c r="A5" s="653" t="s">
        <v>40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5"/>
    </row>
    <row r="6" spans="1:26" s="105" customFormat="1" ht="19.5" customHeight="1" thickBot="1" thickTop="1">
      <c r="A6" s="717" t="s">
        <v>113</v>
      </c>
      <c r="B6" s="729" t="s">
        <v>114</v>
      </c>
      <c r="C6" s="732" t="s">
        <v>33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4"/>
      <c r="O6" s="735" t="s">
        <v>32</v>
      </c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4"/>
    </row>
    <row r="7" spans="1:26" s="104" customFormat="1" ht="26.25" customHeight="1" thickBot="1">
      <c r="A7" s="718"/>
      <c r="B7" s="730"/>
      <c r="C7" s="726" t="s">
        <v>155</v>
      </c>
      <c r="D7" s="722"/>
      <c r="E7" s="722"/>
      <c r="F7" s="722"/>
      <c r="G7" s="723"/>
      <c r="H7" s="724" t="s">
        <v>31</v>
      </c>
      <c r="I7" s="726" t="s">
        <v>156</v>
      </c>
      <c r="J7" s="722"/>
      <c r="K7" s="722"/>
      <c r="L7" s="722"/>
      <c r="M7" s="723"/>
      <c r="N7" s="724" t="s">
        <v>30</v>
      </c>
      <c r="O7" s="721" t="s">
        <v>157</v>
      </c>
      <c r="P7" s="722"/>
      <c r="Q7" s="722"/>
      <c r="R7" s="722"/>
      <c r="S7" s="723"/>
      <c r="T7" s="724" t="s">
        <v>31</v>
      </c>
      <c r="U7" s="721" t="s">
        <v>158</v>
      </c>
      <c r="V7" s="722"/>
      <c r="W7" s="722"/>
      <c r="X7" s="722"/>
      <c r="Y7" s="723"/>
      <c r="Z7" s="724" t="s">
        <v>30</v>
      </c>
    </row>
    <row r="8" spans="1:26" s="99" customFormat="1" ht="26.25" customHeight="1">
      <c r="A8" s="719"/>
      <c r="B8" s="730"/>
      <c r="C8" s="657" t="s">
        <v>20</v>
      </c>
      <c r="D8" s="652"/>
      <c r="E8" s="648" t="s">
        <v>19</v>
      </c>
      <c r="F8" s="652"/>
      <c r="G8" s="637" t="s">
        <v>15</v>
      </c>
      <c r="H8" s="630"/>
      <c r="I8" s="727" t="s">
        <v>20</v>
      </c>
      <c r="J8" s="652"/>
      <c r="K8" s="648" t="s">
        <v>19</v>
      </c>
      <c r="L8" s="652"/>
      <c r="M8" s="637" t="s">
        <v>15</v>
      </c>
      <c r="N8" s="630"/>
      <c r="O8" s="727" t="s">
        <v>20</v>
      </c>
      <c r="P8" s="652"/>
      <c r="Q8" s="648" t="s">
        <v>19</v>
      </c>
      <c r="R8" s="652"/>
      <c r="S8" s="637" t="s">
        <v>15</v>
      </c>
      <c r="T8" s="630"/>
      <c r="U8" s="727" t="s">
        <v>20</v>
      </c>
      <c r="V8" s="652"/>
      <c r="W8" s="648" t="s">
        <v>19</v>
      </c>
      <c r="X8" s="652"/>
      <c r="Y8" s="637" t="s">
        <v>15</v>
      </c>
      <c r="Z8" s="630"/>
    </row>
    <row r="9" spans="1:26" s="99" customFormat="1" ht="19.5" customHeight="1" thickBot="1">
      <c r="A9" s="720"/>
      <c r="B9" s="731"/>
      <c r="C9" s="102" t="s">
        <v>28</v>
      </c>
      <c r="D9" s="100" t="s">
        <v>27</v>
      </c>
      <c r="E9" s="101" t="s">
        <v>28</v>
      </c>
      <c r="F9" s="187" t="s">
        <v>27</v>
      </c>
      <c r="G9" s="728"/>
      <c r="H9" s="725"/>
      <c r="I9" s="102" t="s">
        <v>28</v>
      </c>
      <c r="J9" s="100" t="s">
        <v>27</v>
      </c>
      <c r="K9" s="101" t="s">
        <v>28</v>
      </c>
      <c r="L9" s="187" t="s">
        <v>27</v>
      </c>
      <c r="M9" s="728"/>
      <c r="N9" s="725"/>
      <c r="O9" s="102" t="s">
        <v>28</v>
      </c>
      <c r="P9" s="100" t="s">
        <v>27</v>
      </c>
      <c r="Q9" s="101" t="s">
        <v>28</v>
      </c>
      <c r="R9" s="187" t="s">
        <v>27</v>
      </c>
      <c r="S9" s="728"/>
      <c r="T9" s="725"/>
      <c r="U9" s="102" t="s">
        <v>28</v>
      </c>
      <c r="V9" s="100" t="s">
        <v>27</v>
      </c>
      <c r="W9" s="101" t="s">
        <v>28</v>
      </c>
      <c r="X9" s="187" t="s">
        <v>27</v>
      </c>
      <c r="Y9" s="728"/>
      <c r="Z9" s="725"/>
    </row>
    <row r="10" spans="1:26" s="504" customFormat="1" ht="18" customHeight="1" thickBot="1" thickTop="1">
      <c r="A10" s="493" t="s">
        <v>22</v>
      </c>
      <c r="B10" s="494"/>
      <c r="C10" s="495">
        <f>SUM(C11:C55)</f>
        <v>12064.925999999996</v>
      </c>
      <c r="D10" s="496">
        <f>SUM(D11:D55)</f>
        <v>12064.926</v>
      </c>
      <c r="E10" s="497">
        <f>SUM(E11:E55)</f>
        <v>1879.716</v>
      </c>
      <c r="F10" s="496">
        <f>SUM(F11:F55)</f>
        <v>1879.716</v>
      </c>
      <c r="G10" s="498">
        <f aca="true" t="shared" si="0" ref="G10:G21">SUM(C10:F10)</f>
        <v>27889.283999999996</v>
      </c>
      <c r="H10" s="499">
        <f aca="true" t="shared" si="1" ref="H10:H55">G10/$G$10</f>
        <v>1</v>
      </c>
      <c r="I10" s="500">
        <f>SUM(I11:I55)</f>
        <v>11694.565</v>
      </c>
      <c r="J10" s="496">
        <f>SUM(J11:J55)</f>
        <v>11694.564999999995</v>
      </c>
      <c r="K10" s="497">
        <f>SUM(K11:K55)</f>
        <v>1441.2979999999998</v>
      </c>
      <c r="L10" s="496">
        <f>SUM(L11:L55)</f>
        <v>1441.298</v>
      </c>
      <c r="M10" s="498">
        <f aca="true" t="shared" si="2" ref="M10:M21">SUM(I10:L10)</f>
        <v>26271.725999999995</v>
      </c>
      <c r="N10" s="501">
        <f aca="true" t="shared" si="3" ref="N10:N21">IF(ISERROR(G10/M10-1),"         /0",(G10/M10-1))</f>
        <v>0.06157029804589165</v>
      </c>
      <c r="O10" s="502">
        <f>SUM(O11:O55)</f>
        <v>47638.467000000004</v>
      </c>
      <c r="P10" s="496">
        <f>SUM(P11:P55)</f>
        <v>47638.467</v>
      </c>
      <c r="Q10" s="497">
        <f>SUM(Q11:Q55)</f>
        <v>8220.418999999998</v>
      </c>
      <c r="R10" s="496">
        <f>SUM(R11:R55)</f>
        <v>8220.418999999998</v>
      </c>
      <c r="S10" s="498">
        <f aca="true" t="shared" si="4" ref="S10:S21">SUM(O10:R10)</f>
        <v>111717.772</v>
      </c>
      <c r="T10" s="499">
        <f aca="true" t="shared" si="5" ref="T10:T55">S10/$S$10</f>
        <v>1</v>
      </c>
      <c r="U10" s="500">
        <f>SUM(U11:U55)</f>
        <v>47815.160999999986</v>
      </c>
      <c r="V10" s="496">
        <f>SUM(V11:V55)</f>
        <v>47815.16100000001</v>
      </c>
      <c r="W10" s="497">
        <f>SUM(W11:W55)</f>
        <v>8092.2880000000005</v>
      </c>
      <c r="X10" s="496">
        <f>SUM(X11:X55)</f>
        <v>8092.287999999999</v>
      </c>
      <c r="Y10" s="498">
        <f aca="true" t="shared" si="6" ref="Y10:Y21">SUM(U10:X10)</f>
        <v>111814.89799999999</v>
      </c>
      <c r="Z10" s="503">
        <f>IF(ISERROR(S10/Y10-1),"         /0",(S10/Y10-1))</f>
        <v>-0.0008686320135979919</v>
      </c>
    </row>
    <row r="11" spans="1:26" ht="18.75" customHeight="1" thickTop="1">
      <c r="A11" s="326" t="s">
        <v>398</v>
      </c>
      <c r="B11" s="327" t="s">
        <v>399</v>
      </c>
      <c r="C11" s="328">
        <v>6283.98</v>
      </c>
      <c r="D11" s="329">
        <v>4308.281</v>
      </c>
      <c r="E11" s="330">
        <v>717.8430000000002</v>
      </c>
      <c r="F11" s="329">
        <v>423.944</v>
      </c>
      <c r="G11" s="331">
        <f t="shared" si="0"/>
        <v>11734.047999999999</v>
      </c>
      <c r="H11" s="332">
        <f t="shared" si="1"/>
        <v>0.42073679625479093</v>
      </c>
      <c r="I11" s="333">
        <v>5812.0520000000015</v>
      </c>
      <c r="J11" s="329">
        <v>4207.777</v>
      </c>
      <c r="K11" s="330">
        <v>299.564</v>
      </c>
      <c r="L11" s="329">
        <v>284.05999999999995</v>
      </c>
      <c r="M11" s="331">
        <f t="shared" si="2"/>
        <v>10603.453000000001</v>
      </c>
      <c r="N11" s="334">
        <f t="shared" si="3"/>
        <v>0.10662517200764676</v>
      </c>
      <c r="O11" s="328">
        <v>24686.444000000003</v>
      </c>
      <c r="P11" s="329">
        <v>17475.442000000003</v>
      </c>
      <c r="Q11" s="330">
        <v>2618.262999999997</v>
      </c>
      <c r="R11" s="329">
        <v>2330.2879999999986</v>
      </c>
      <c r="S11" s="331">
        <f t="shared" si="4"/>
        <v>47110.437000000005</v>
      </c>
      <c r="T11" s="332">
        <f t="shared" si="5"/>
        <v>0.4216915192329472</v>
      </c>
      <c r="U11" s="333">
        <v>23529.013999999992</v>
      </c>
      <c r="V11" s="329">
        <v>17368.901000000016</v>
      </c>
      <c r="W11" s="330">
        <v>2553.553</v>
      </c>
      <c r="X11" s="329">
        <v>2031.4909999999993</v>
      </c>
      <c r="Y11" s="331">
        <f t="shared" si="6"/>
        <v>45482.95900000001</v>
      </c>
      <c r="Z11" s="335">
        <f aca="true" t="shared" si="7" ref="Z11:Z21">IF(ISERROR(S11/Y11-1),"         /0",IF(S11/Y11&gt;5,"  *  ",(S11/Y11-1)))</f>
        <v>0.035782148650442824</v>
      </c>
    </row>
    <row r="12" spans="1:26" ht="18.75" customHeight="1">
      <c r="A12" s="336" t="s">
        <v>400</v>
      </c>
      <c r="B12" s="337" t="s">
        <v>401</v>
      </c>
      <c r="C12" s="288">
        <v>1313.507</v>
      </c>
      <c r="D12" s="289">
        <v>1335.2189999999998</v>
      </c>
      <c r="E12" s="290">
        <v>3.458</v>
      </c>
      <c r="F12" s="289">
        <v>81.112</v>
      </c>
      <c r="G12" s="291">
        <f t="shared" si="0"/>
        <v>2733.296</v>
      </c>
      <c r="H12" s="292">
        <f>G12/$G$10</f>
        <v>0.09800524100941423</v>
      </c>
      <c r="I12" s="293">
        <v>1315.0520000000001</v>
      </c>
      <c r="J12" s="289">
        <v>1248.5949999999998</v>
      </c>
      <c r="K12" s="290">
        <v>78.006</v>
      </c>
      <c r="L12" s="289">
        <v>60.772</v>
      </c>
      <c r="M12" s="291">
        <f t="shared" si="2"/>
        <v>2702.4249999999997</v>
      </c>
      <c r="N12" s="294">
        <f t="shared" si="3"/>
        <v>0.011423443758846297</v>
      </c>
      <c r="O12" s="288">
        <v>4732.179</v>
      </c>
      <c r="P12" s="289">
        <v>5130.4130000000005</v>
      </c>
      <c r="Q12" s="290">
        <v>340.43699999999995</v>
      </c>
      <c r="R12" s="289">
        <v>479.86099999999993</v>
      </c>
      <c r="S12" s="291">
        <f t="shared" si="4"/>
        <v>10682.890000000001</v>
      </c>
      <c r="T12" s="292">
        <f>S12/$S$10</f>
        <v>0.09562390843240233</v>
      </c>
      <c r="U12" s="293">
        <v>5300.962999999999</v>
      </c>
      <c r="V12" s="289">
        <v>5226.830999999997</v>
      </c>
      <c r="W12" s="290">
        <v>474.22</v>
      </c>
      <c r="X12" s="289">
        <v>743.9919999999998</v>
      </c>
      <c r="Y12" s="291">
        <f t="shared" si="6"/>
        <v>11746.005999999996</v>
      </c>
      <c r="Z12" s="295">
        <f t="shared" si="7"/>
        <v>-0.09050872270965937</v>
      </c>
    </row>
    <row r="13" spans="1:26" ht="18.75" customHeight="1">
      <c r="A13" s="336" t="s">
        <v>404</v>
      </c>
      <c r="B13" s="337" t="s">
        <v>405</v>
      </c>
      <c r="C13" s="288">
        <v>1296.0620000000001</v>
      </c>
      <c r="D13" s="289">
        <v>946.967</v>
      </c>
      <c r="E13" s="290">
        <v>131.754</v>
      </c>
      <c r="F13" s="289">
        <v>151.226</v>
      </c>
      <c r="G13" s="291">
        <f t="shared" si="0"/>
        <v>2526.009</v>
      </c>
      <c r="H13" s="292">
        <f t="shared" si="1"/>
        <v>0.0905727447144215</v>
      </c>
      <c r="I13" s="293">
        <v>1187.078</v>
      </c>
      <c r="J13" s="289">
        <v>906.495</v>
      </c>
      <c r="K13" s="290">
        <v>28.911</v>
      </c>
      <c r="L13" s="289">
        <v>10.499</v>
      </c>
      <c r="M13" s="291">
        <f t="shared" si="2"/>
        <v>2132.9829999999997</v>
      </c>
      <c r="N13" s="294">
        <f t="shared" si="3"/>
        <v>0.18426119664338647</v>
      </c>
      <c r="O13" s="288">
        <v>5060.397000000002</v>
      </c>
      <c r="P13" s="289">
        <v>3274.7909999999997</v>
      </c>
      <c r="Q13" s="290">
        <v>600.491</v>
      </c>
      <c r="R13" s="289">
        <v>715.735</v>
      </c>
      <c r="S13" s="291">
        <f t="shared" si="4"/>
        <v>9651.414000000002</v>
      </c>
      <c r="T13" s="292">
        <f t="shared" si="5"/>
        <v>0.08639103543883782</v>
      </c>
      <c r="U13" s="293">
        <v>4955.005</v>
      </c>
      <c r="V13" s="289">
        <v>3405.3070000000002</v>
      </c>
      <c r="W13" s="290">
        <v>395.66900000000004</v>
      </c>
      <c r="X13" s="289">
        <v>316.3580000000001</v>
      </c>
      <c r="Y13" s="291">
        <f t="shared" si="6"/>
        <v>9072.339</v>
      </c>
      <c r="Z13" s="295">
        <f t="shared" si="7"/>
        <v>0.06382863338770761</v>
      </c>
    </row>
    <row r="14" spans="1:26" ht="18.75" customHeight="1">
      <c r="A14" s="336" t="s">
        <v>406</v>
      </c>
      <c r="B14" s="337" t="s">
        <v>407</v>
      </c>
      <c r="C14" s="288">
        <v>876.0389999999999</v>
      </c>
      <c r="D14" s="289">
        <v>1176.3519999999999</v>
      </c>
      <c r="E14" s="290">
        <v>8.78</v>
      </c>
      <c r="F14" s="289">
        <v>51.289</v>
      </c>
      <c r="G14" s="291">
        <f t="shared" si="0"/>
        <v>2112.46</v>
      </c>
      <c r="H14" s="292">
        <f t="shared" si="1"/>
        <v>0.0757445045917995</v>
      </c>
      <c r="I14" s="293">
        <v>845.657</v>
      </c>
      <c r="J14" s="289">
        <v>1080.3379999999997</v>
      </c>
      <c r="K14" s="290">
        <v>11.45</v>
      </c>
      <c r="L14" s="289">
        <v>11.759</v>
      </c>
      <c r="M14" s="291">
        <f t="shared" si="2"/>
        <v>1949.204</v>
      </c>
      <c r="N14" s="294">
        <f t="shared" si="3"/>
        <v>0.08375521494928195</v>
      </c>
      <c r="O14" s="288">
        <v>3452.441</v>
      </c>
      <c r="P14" s="289">
        <v>4285.037</v>
      </c>
      <c r="Q14" s="290">
        <v>89.58099999999997</v>
      </c>
      <c r="R14" s="289">
        <v>88.72</v>
      </c>
      <c r="S14" s="291">
        <f t="shared" si="4"/>
        <v>7915.779</v>
      </c>
      <c r="T14" s="292">
        <f t="shared" si="5"/>
        <v>0.07085514558954864</v>
      </c>
      <c r="U14" s="293">
        <v>3515.6639999999998</v>
      </c>
      <c r="V14" s="289">
        <v>4456.091</v>
      </c>
      <c r="W14" s="290">
        <v>35.979</v>
      </c>
      <c r="X14" s="289">
        <v>105.02299999999998</v>
      </c>
      <c r="Y14" s="291">
        <f t="shared" si="6"/>
        <v>8112.7570000000005</v>
      </c>
      <c r="Z14" s="295">
        <f t="shared" si="7"/>
        <v>-0.024280032053221823</v>
      </c>
    </row>
    <row r="15" spans="1:26" ht="18.75" customHeight="1">
      <c r="A15" s="336" t="s">
        <v>408</v>
      </c>
      <c r="B15" s="337" t="s">
        <v>409</v>
      </c>
      <c r="C15" s="288">
        <v>173.705</v>
      </c>
      <c r="D15" s="289">
        <v>1168.473</v>
      </c>
      <c r="E15" s="290">
        <v>27.359</v>
      </c>
      <c r="F15" s="289">
        <v>119.90200000000002</v>
      </c>
      <c r="G15" s="291">
        <f aca="true" t="shared" si="8" ref="G15:G20">SUM(C15:F15)</f>
        <v>1489.4389999999999</v>
      </c>
      <c r="H15" s="292">
        <f aca="true" t="shared" si="9" ref="H15:H20">G15/$G$10</f>
        <v>0.053405422670585595</v>
      </c>
      <c r="I15" s="293">
        <v>154.492</v>
      </c>
      <c r="J15" s="289">
        <v>1163.3600000000001</v>
      </c>
      <c r="K15" s="290">
        <v>26.876</v>
      </c>
      <c r="L15" s="289">
        <v>214.715</v>
      </c>
      <c r="M15" s="291">
        <f aca="true" t="shared" si="10" ref="M15:M20">SUM(I15:L15)</f>
        <v>1559.443</v>
      </c>
      <c r="N15" s="294">
        <f aca="true" t="shared" si="11" ref="N15:N20">IF(ISERROR(G15/M15-1),"         /0",(G15/M15-1))</f>
        <v>-0.044890387144640886</v>
      </c>
      <c r="O15" s="288">
        <v>620.3329999999999</v>
      </c>
      <c r="P15" s="289">
        <v>4539.421</v>
      </c>
      <c r="Q15" s="290">
        <v>192.03199999999998</v>
      </c>
      <c r="R15" s="289">
        <v>539.2589999999999</v>
      </c>
      <c r="S15" s="291">
        <f aca="true" t="shared" si="12" ref="S15:S20">SUM(O15:R15)</f>
        <v>5891.045</v>
      </c>
      <c r="T15" s="292">
        <f aca="true" t="shared" si="13" ref="T15:T20">S15/$S$10</f>
        <v>0.0527314937859663</v>
      </c>
      <c r="U15" s="293">
        <v>599.1920000000001</v>
      </c>
      <c r="V15" s="289">
        <v>4478.825000000001</v>
      </c>
      <c r="W15" s="290">
        <v>139.02000000000004</v>
      </c>
      <c r="X15" s="289">
        <v>1010.7769999999998</v>
      </c>
      <c r="Y15" s="291">
        <f aca="true" t="shared" si="14" ref="Y15:Y20">SUM(U15:X15)</f>
        <v>6227.814000000001</v>
      </c>
      <c r="Z15" s="295">
        <f t="shared" si="7"/>
        <v>-0.05407499324803233</v>
      </c>
    </row>
    <row r="16" spans="1:26" ht="18.75" customHeight="1">
      <c r="A16" s="336" t="s">
        <v>433</v>
      </c>
      <c r="B16" s="337" t="s">
        <v>434</v>
      </c>
      <c r="C16" s="288">
        <v>308.184</v>
      </c>
      <c r="D16" s="289">
        <v>365.422</v>
      </c>
      <c r="E16" s="290">
        <v>202.83</v>
      </c>
      <c r="F16" s="289">
        <v>226.93699999999998</v>
      </c>
      <c r="G16" s="291">
        <f t="shared" si="8"/>
        <v>1103.373</v>
      </c>
      <c r="H16" s="292">
        <f t="shared" si="9"/>
        <v>0.039562614802158426</v>
      </c>
      <c r="I16" s="293">
        <v>635.329</v>
      </c>
      <c r="J16" s="289">
        <v>511.14799999999997</v>
      </c>
      <c r="K16" s="290">
        <v>114.381</v>
      </c>
      <c r="L16" s="289">
        <v>77.72</v>
      </c>
      <c r="M16" s="291">
        <f t="shared" si="10"/>
        <v>1338.578</v>
      </c>
      <c r="N16" s="294">
        <f t="shared" si="11"/>
        <v>-0.17571258454867777</v>
      </c>
      <c r="O16" s="288">
        <v>1971.248</v>
      </c>
      <c r="P16" s="289">
        <v>1668.1939999999997</v>
      </c>
      <c r="Q16" s="290">
        <v>913.1669999999999</v>
      </c>
      <c r="R16" s="289">
        <v>701.9110000000001</v>
      </c>
      <c r="S16" s="291">
        <f t="shared" si="12"/>
        <v>5254.52</v>
      </c>
      <c r="T16" s="292">
        <f t="shared" si="13"/>
        <v>0.0470338774747495</v>
      </c>
      <c r="U16" s="293">
        <v>2650.006</v>
      </c>
      <c r="V16" s="289">
        <v>1840.7430000000002</v>
      </c>
      <c r="W16" s="290">
        <v>957.267</v>
      </c>
      <c r="X16" s="289">
        <v>647.8780000000002</v>
      </c>
      <c r="Y16" s="291">
        <f t="shared" si="14"/>
        <v>6095.894</v>
      </c>
      <c r="Z16" s="295">
        <f t="shared" si="7"/>
        <v>-0.13802306929877717</v>
      </c>
    </row>
    <row r="17" spans="1:26" ht="18.75" customHeight="1">
      <c r="A17" s="336" t="s">
        <v>402</v>
      </c>
      <c r="B17" s="337" t="s">
        <v>403</v>
      </c>
      <c r="C17" s="288">
        <v>169.767</v>
      </c>
      <c r="D17" s="289">
        <v>493.195</v>
      </c>
      <c r="E17" s="290">
        <v>31.702</v>
      </c>
      <c r="F17" s="289">
        <v>2.51</v>
      </c>
      <c r="G17" s="291">
        <f t="shared" si="8"/>
        <v>697.174</v>
      </c>
      <c r="H17" s="292">
        <f t="shared" si="9"/>
        <v>0.024997916762581646</v>
      </c>
      <c r="I17" s="293">
        <v>118.78200000000001</v>
      </c>
      <c r="J17" s="289">
        <v>551.919</v>
      </c>
      <c r="K17" s="290">
        <v>56.187</v>
      </c>
      <c r="L17" s="289">
        <v>3.963</v>
      </c>
      <c r="M17" s="291">
        <f t="shared" si="10"/>
        <v>730.851</v>
      </c>
      <c r="N17" s="294">
        <f t="shared" si="11"/>
        <v>-0.04607915977401689</v>
      </c>
      <c r="O17" s="288">
        <v>685.383</v>
      </c>
      <c r="P17" s="289">
        <v>2075.5879999999997</v>
      </c>
      <c r="Q17" s="290">
        <v>255.322</v>
      </c>
      <c r="R17" s="289">
        <v>23.247</v>
      </c>
      <c r="S17" s="291">
        <f t="shared" si="12"/>
        <v>3039.5399999999995</v>
      </c>
      <c r="T17" s="292">
        <f t="shared" si="13"/>
        <v>0.027207309504883426</v>
      </c>
      <c r="U17" s="293">
        <v>640.043</v>
      </c>
      <c r="V17" s="289">
        <v>2188.5170000000003</v>
      </c>
      <c r="W17" s="290">
        <v>224.93800000000002</v>
      </c>
      <c r="X17" s="289">
        <v>16.549</v>
      </c>
      <c r="Y17" s="291">
        <f t="shared" si="14"/>
        <v>3070.0470000000005</v>
      </c>
      <c r="Z17" s="295">
        <f>IF(ISERROR(S17/Y17-1),"         /0",IF(S17/Y17&gt;5,"  *  ",(S17/Y17-1)))</f>
        <v>-0.009936981420805902</v>
      </c>
    </row>
    <row r="18" spans="1:26" ht="18.75" customHeight="1">
      <c r="A18" s="336" t="s">
        <v>420</v>
      </c>
      <c r="B18" s="337" t="s">
        <v>421</v>
      </c>
      <c r="C18" s="288">
        <v>398.84200000000004</v>
      </c>
      <c r="D18" s="289">
        <v>220.081</v>
      </c>
      <c r="E18" s="290">
        <v>1.915</v>
      </c>
      <c r="F18" s="289">
        <v>2.448</v>
      </c>
      <c r="G18" s="291">
        <f t="shared" si="8"/>
        <v>623.286</v>
      </c>
      <c r="H18" s="292">
        <f t="shared" si="9"/>
        <v>0.022348583778629815</v>
      </c>
      <c r="I18" s="293">
        <v>294.28799999999995</v>
      </c>
      <c r="J18" s="289">
        <v>173.587</v>
      </c>
      <c r="K18" s="290">
        <v>1.438</v>
      </c>
      <c r="L18" s="289">
        <v>1.449</v>
      </c>
      <c r="M18" s="291">
        <f t="shared" si="10"/>
        <v>470.76199999999994</v>
      </c>
      <c r="N18" s="294">
        <f t="shared" si="11"/>
        <v>0.32399386526525076</v>
      </c>
      <c r="O18" s="288">
        <v>1218.9</v>
      </c>
      <c r="P18" s="289">
        <v>891.0640000000001</v>
      </c>
      <c r="Q18" s="290">
        <v>3.041</v>
      </c>
      <c r="R18" s="289">
        <v>7.313</v>
      </c>
      <c r="S18" s="291">
        <f t="shared" si="12"/>
        <v>2120.318</v>
      </c>
      <c r="T18" s="292">
        <f t="shared" si="13"/>
        <v>0.01897923635641427</v>
      </c>
      <c r="U18" s="293">
        <v>828.7200000000001</v>
      </c>
      <c r="V18" s="289">
        <v>780.078</v>
      </c>
      <c r="W18" s="290">
        <v>5.707999999999998</v>
      </c>
      <c r="X18" s="289">
        <v>9.281</v>
      </c>
      <c r="Y18" s="291">
        <f t="shared" si="14"/>
        <v>1623.7870000000003</v>
      </c>
      <c r="Z18" s="295">
        <f>IF(ISERROR(S18/Y18-1),"         /0",IF(S18/Y18&gt;5,"  *  ",(S18/Y18-1)))</f>
        <v>0.30578579579710885</v>
      </c>
    </row>
    <row r="19" spans="1:26" ht="18.75" customHeight="1">
      <c r="A19" s="336" t="s">
        <v>414</v>
      </c>
      <c r="B19" s="337" t="s">
        <v>415</v>
      </c>
      <c r="C19" s="288">
        <v>142.238</v>
      </c>
      <c r="D19" s="289">
        <v>303.121</v>
      </c>
      <c r="E19" s="290">
        <v>2.9739999999999993</v>
      </c>
      <c r="F19" s="289">
        <v>5.485</v>
      </c>
      <c r="G19" s="291">
        <f t="shared" si="8"/>
        <v>453.818</v>
      </c>
      <c r="H19" s="292">
        <f t="shared" si="9"/>
        <v>0.016272128033118387</v>
      </c>
      <c r="I19" s="293">
        <v>148.761</v>
      </c>
      <c r="J19" s="289">
        <v>246.188</v>
      </c>
      <c r="K19" s="290">
        <v>31.679</v>
      </c>
      <c r="L19" s="289">
        <v>3.765</v>
      </c>
      <c r="M19" s="291">
        <f t="shared" si="10"/>
        <v>430.3929999999999</v>
      </c>
      <c r="N19" s="294">
        <f t="shared" si="11"/>
        <v>0.05442700043913362</v>
      </c>
      <c r="O19" s="288">
        <v>536.7760000000001</v>
      </c>
      <c r="P19" s="289">
        <v>1106.3660000000002</v>
      </c>
      <c r="Q19" s="290">
        <v>19.055000000000003</v>
      </c>
      <c r="R19" s="289">
        <v>13.236999999999993</v>
      </c>
      <c r="S19" s="291">
        <f t="shared" si="12"/>
        <v>1675.4340000000004</v>
      </c>
      <c r="T19" s="292">
        <f t="shared" si="13"/>
        <v>0.01499702303407913</v>
      </c>
      <c r="U19" s="293">
        <v>495.11999999999995</v>
      </c>
      <c r="V19" s="289">
        <v>1050.9930000000002</v>
      </c>
      <c r="W19" s="290">
        <v>122.21000000000001</v>
      </c>
      <c r="X19" s="289">
        <v>12.876</v>
      </c>
      <c r="Y19" s="291">
        <f t="shared" si="14"/>
        <v>1681.199</v>
      </c>
      <c r="Z19" s="295">
        <f>IF(ISERROR(S19/Y19-1),"         /0",IF(S19/Y19&gt;5,"  *  ",(S19/Y19-1)))</f>
        <v>-0.003429100302819399</v>
      </c>
    </row>
    <row r="20" spans="1:26" ht="18.75" customHeight="1">
      <c r="A20" s="336" t="s">
        <v>465</v>
      </c>
      <c r="B20" s="337" t="s">
        <v>465</v>
      </c>
      <c r="C20" s="288">
        <v>54.542</v>
      </c>
      <c r="D20" s="289">
        <v>131.751</v>
      </c>
      <c r="E20" s="290">
        <v>52.95600000000002</v>
      </c>
      <c r="F20" s="289">
        <v>214.37599999999998</v>
      </c>
      <c r="G20" s="291">
        <f t="shared" si="8"/>
        <v>453.625</v>
      </c>
      <c r="H20" s="292">
        <f t="shared" si="9"/>
        <v>0.016265207812434342</v>
      </c>
      <c r="I20" s="293">
        <v>28.531000000000002</v>
      </c>
      <c r="J20" s="289">
        <v>89.97200000000001</v>
      </c>
      <c r="K20" s="290">
        <v>73.442</v>
      </c>
      <c r="L20" s="289">
        <v>158.29000000000002</v>
      </c>
      <c r="M20" s="291">
        <f t="shared" si="10"/>
        <v>350.235</v>
      </c>
      <c r="N20" s="294">
        <f t="shared" si="11"/>
        <v>0.29520179308178784</v>
      </c>
      <c r="O20" s="288">
        <v>202.842</v>
      </c>
      <c r="P20" s="289">
        <v>650.1529999999998</v>
      </c>
      <c r="Q20" s="290">
        <v>249.88100000000003</v>
      </c>
      <c r="R20" s="289">
        <v>1026.954</v>
      </c>
      <c r="S20" s="291">
        <f t="shared" si="12"/>
        <v>2129.83</v>
      </c>
      <c r="T20" s="292">
        <f t="shared" si="13"/>
        <v>0.019064379479390263</v>
      </c>
      <c r="U20" s="293">
        <v>179.86099999999996</v>
      </c>
      <c r="V20" s="289">
        <v>399.268</v>
      </c>
      <c r="W20" s="290">
        <v>256.5800000000003</v>
      </c>
      <c r="X20" s="289">
        <v>808.0079999999996</v>
      </c>
      <c r="Y20" s="291">
        <f t="shared" si="14"/>
        <v>1643.7169999999999</v>
      </c>
      <c r="Z20" s="295">
        <f t="shared" si="7"/>
        <v>0.29574008177806776</v>
      </c>
    </row>
    <row r="21" spans="1:26" ht="18.75" customHeight="1">
      <c r="A21" s="336" t="s">
        <v>477</v>
      </c>
      <c r="B21" s="337" t="s">
        <v>477</v>
      </c>
      <c r="C21" s="288">
        <v>115.33500000000001</v>
      </c>
      <c r="D21" s="289">
        <v>17.479000000000003</v>
      </c>
      <c r="E21" s="290">
        <v>206.696</v>
      </c>
      <c r="F21" s="289">
        <v>26.326999999999998</v>
      </c>
      <c r="G21" s="291">
        <f t="shared" si="0"/>
        <v>365.837</v>
      </c>
      <c r="H21" s="292">
        <f t="shared" si="1"/>
        <v>0.013117475514968403</v>
      </c>
      <c r="I21" s="293">
        <v>83.11299999999999</v>
      </c>
      <c r="J21" s="289">
        <v>7.811</v>
      </c>
      <c r="K21" s="290">
        <v>146.816</v>
      </c>
      <c r="L21" s="289">
        <v>37.770999999999994</v>
      </c>
      <c r="M21" s="291">
        <f t="shared" si="2"/>
        <v>275.51099999999997</v>
      </c>
      <c r="N21" s="294">
        <f t="shared" si="3"/>
        <v>0.32784897880665387</v>
      </c>
      <c r="O21" s="288">
        <v>530.6080000000001</v>
      </c>
      <c r="P21" s="289">
        <v>120.792</v>
      </c>
      <c r="Q21" s="290">
        <v>996.1369999999998</v>
      </c>
      <c r="R21" s="289">
        <v>139.77600000000004</v>
      </c>
      <c r="S21" s="291">
        <f t="shared" si="4"/>
        <v>1787.3129999999999</v>
      </c>
      <c r="T21" s="292">
        <f t="shared" si="5"/>
        <v>0.015998466206433117</v>
      </c>
      <c r="U21" s="293">
        <v>349.292</v>
      </c>
      <c r="V21" s="289">
        <v>92.75699999999999</v>
      </c>
      <c r="W21" s="290">
        <v>821.8529999999998</v>
      </c>
      <c r="X21" s="289">
        <v>192.14900000000006</v>
      </c>
      <c r="Y21" s="291">
        <f t="shared" si="6"/>
        <v>1456.051</v>
      </c>
      <c r="Z21" s="295">
        <f t="shared" si="7"/>
        <v>0.22750714088998247</v>
      </c>
    </row>
    <row r="22" spans="1:26" ht="18.75" customHeight="1">
      <c r="A22" s="336" t="s">
        <v>470</v>
      </c>
      <c r="B22" s="337" t="s">
        <v>471</v>
      </c>
      <c r="C22" s="288">
        <v>176.39999999999998</v>
      </c>
      <c r="D22" s="289">
        <v>135.827</v>
      </c>
      <c r="E22" s="290">
        <v>9.74</v>
      </c>
      <c r="F22" s="289">
        <v>6.609999999999999</v>
      </c>
      <c r="G22" s="291">
        <f aca="true" t="shared" si="15" ref="G22:G55">SUM(C22:F22)</f>
        <v>328.577</v>
      </c>
      <c r="H22" s="292">
        <f t="shared" si="1"/>
        <v>0.01178147850622483</v>
      </c>
      <c r="I22" s="293">
        <v>97.96600000000001</v>
      </c>
      <c r="J22" s="289">
        <v>86.353</v>
      </c>
      <c r="K22" s="290">
        <v>10.931</v>
      </c>
      <c r="L22" s="289">
        <v>8.403</v>
      </c>
      <c r="M22" s="291">
        <f aca="true" t="shared" si="16" ref="M22:M55">SUM(I22:L22)</f>
        <v>203.65300000000002</v>
      </c>
      <c r="N22" s="294">
        <f aca="true" t="shared" si="17" ref="N22:N55">IF(ISERROR(G22/M22-1),"         /0",(G22/M22-1))</f>
        <v>0.613415957535612</v>
      </c>
      <c r="O22" s="288">
        <v>757.936</v>
      </c>
      <c r="P22" s="289">
        <v>570.4409999999999</v>
      </c>
      <c r="Q22" s="290">
        <v>39.399</v>
      </c>
      <c r="R22" s="289">
        <v>24.871</v>
      </c>
      <c r="S22" s="291">
        <f aca="true" t="shared" si="18" ref="S22:S55">SUM(O22:R22)</f>
        <v>1392.647</v>
      </c>
      <c r="T22" s="292">
        <f t="shared" si="5"/>
        <v>0.012465760595368837</v>
      </c>
      <c r="U22" s="293">
        <v>528.48</v>
      </c>
      <c r="V22" s="289">
        <v>427.4360000000001</v>
      </c>
      <c r="W22" s="290">
        <v>33.294</v>
      </c>
      <c r="X22" s="289">
        <v>28.063</v>
      </c>
      <c r="Y22" s="291">
        <f aca="true" t="shared" si="19" ref="Y22:Y55">SUM(U22:X22)</f>
        <v>1017.2730000000001</v>
      </c>
      <c r="Z22" s="295">
        <f aca="true" t="shared" si="20" ref="Z22:Z55">IF(ISERROR(S22/Y22-1),"         /0",IF(S22/Y22&gt;5,"  *  ",(S22/Y22-1)))</f>
        <v>0.36900025853433616</v>
      </c>
    </row>
    <row r="23" spans="1:26" ht="18.75" customHeight="1">
      <c r="A23" s="336" t="s">
        <v>412</v>
      </c>
      <c r="B23" s="337" t="s">
        <v>413</v>
      </c>
      <c r="C23" s="288">
        <v>70.931</v>
      </c>
      <c r="D23" s="289">
        <v>219.33800000000002</v>
      </c>
      <c r="E23" s="290">
        <v>1.142</v>
      </c>
      <c r="F23" s="289">
        <v>7.261000000000001</v>
      </c>
      <c r="G23" s="291">
        <f t="shared" si="15"/>
        <v>298.672</v>
      </c>
      <c r="H23" s="292">
        <f t="shared" si="1"/>
        <v>0.01070920286085509</v>
      </c>
      <c r="I23" s="293">
        <v>192.471</v>
      </c>
      <c r="J23" s="289">
        <v>177.55900000000003</v>
      </c>
      <c r="K23" s="290">
        <v>29.787</v>
      </c>
      <c r="L23" s="289">
        <v>3.532</v>
      </c>
      <c r="M23" s="291">
        <f t="shared" si="16"/>
        <v>403.349</v>
      </c>
      <c r="N23" s="294">
        <f t="shared" si="17"/>
        <v>-0.25951967154994793</v>
      </c>
      <c r="O23" s="288">
        <v>341.82</v>
      </c>
      <c r="P23" s="289">
        <v>796.19</v>
      </c>
      <c r="Q23" s="290">
        <v>26.98099999999999</v>
      </c>
      <c r="R23" s="289">
        <v>13.304</v>
      </c>
      <c r="S23" s="291">
        <f t="shared" si="18"/>
        <v>1178.295</v>
      </c>
      <c r="T23" s="292">
        <f t="shared" si="5"/>
        <v>0.01054706855414195</v>
      </c>
      <c r="U23" s="293">
        <v>726.46</v>
      </c>
      <c r="V23" s="289">
        <v>634.259</v>
      </c>
      <c r="W23" s="290">
        <v>95.38599999999998</v>
      </c>
      <c r="X23" s="289">
        <v>12.871000000000002</v>
      </c>
      <c r="Y23" s="291">
        <f t="shared" si="19"/>
        <v>1468.976</v>
      </c>
      <c r="Z23" s="295">
        <f t="shared" si="20"/>
        <v>-0.1978800198233327</v>
      </c>
    </row>
    <row r="24" spans="1:26" ht="18.75" customHeight="1">
      <c r="A24" s="336" t="s">
        <v>463</v>
      </c>
      <c r="B24" s="337" t="s">
        <v>464</v>
      </c>
      <c r="C24" s="288">
        <v>92.088</v>
      </c>
      <c r="D24" s="289">
        <v>150.084</v>
      </c>
      <c r="E24" s="290">
        <v>10.608999999999998</v>
      </c>
      <c r="F24" s="289">
        <v>11.571999999999997</v>
      </c>
      <c r="G24" s="291">
        <f>SUM(C24:F24)</f>
        <v>264.353</v>
      </c>
      <c r="H24" s="292">
        <f>G24/$G$10</f>
        <v>0.009478658541395327</v>
      </c>
      <c r="I24" s="293">
        <v>81.658</v>
      </c>
      <c r="J24" s="289">
        <v>128.40200000000002</v>
      </c>
      <c r="K24" s="290">
        <v>10.772000000000002</v>
      </c>
      <c r="L24" s="289">
        <v>10.610999999999999</v>
      </c>
      <c r="M24" s="291">
        <f>SUM(I24:L24)</f>
        <v>231.44299999999998</v>
      </c>
      <c r="N24" s="294">
        <f>IF(ISERROR(G24/M24-1),"         /0",(G24/M24-1))</f>
        <v>0.1421948384699474</v>
      </c>
      <c r="O24" s="288">
        <v>410.326</v>
      </c>
      <c r="P24" s="289">
        <v>621.1940000000001</v>
      </c>
      <c r="Q24" s="290">
        <v>53.579</v>
      </c>
      <c r="R24" s="289">
        <v>52.15500000000001</v>
      </c>
      <c r="S24" s="291">
        <f>SUM(O24:R24)</f>
        <v>1137.254</v>
      </c>
      <c r="T24" s="292">
        <f>S24/$S$10</f>
        <v>0.010179705338198116</v>
      </c>
      <c r="U24" s="293">
        <v>457.147</v>
      </c>
      <c r="V24" s="289">
        <v>614.894</v>
      </c>
      <c r="W24" s="290">
        <v>40.875</v>
      </c>
      <c r="X24" s="289">
        <v>49.08600000000001</v>
      </c>
      <c r="Y24" s="291">
        <f>SUM(U24:X24)</f>
        <v>1162.002</v>
      </c>
      <c r="Z24" s="295">
        <f>IF(ISERROR(S24/Y24-1),"         /0",IF(S24/Y24&gt;5,"  *  ",(S24/Y24-1)))</f>
        <v>-0.02129772582147027</v>
      </c>
    </row>
    <row r="25" spans="1:26" ht="18.75" customHeight="1">
      <c r="A25" s="336" t="s">
        <v>410</v>
      </c>
      <c r="B25" s="337" t="s">
        <v>411</v>
      </c>
      <c r="C25" s="288">
        <v>119.742</v>
      </c>
      <c r="D25" s="289">
        <v>124.866</v>
      </c>
      <c r="E25" s="290">
        <v>0.222</v>
      </c>
      <c r="F25" s="289">
        <v>3.216</v>
      </c>
      <c r="G25" s="291">
        <f>SUM(C25:F25)</f>
        <v>248.04600000000002</v>
      </c>
      <c r="H25" s="292">
        <f>G25/$G$10</f>
        <v>0.008893953677692122</v>
      </c>
      <c r="I25" s="293">
        <v>104.672</v>
      </c>
      <c r="J25" s="289">
        <v>145.792</v>
      </c>
      <c r="K25" s="290">
        <v>0.25</v>
      </c>
      <c r="L25" s="289">
        <v>1.321</v>
      </c>
      <c r="M25" s="291">
        <f>SUM(I25:L25)</f>
        <v>252.035</v>
      </c>
      <c r="N25" s="294">
        <f>IF(ISERROR(G25/M25-1),"         /0",(G25/M25-1))</f>
        <v>-0.015827166861745345</v>
      </c>
      <c r="O25" s="288">
        <v>333.21</v>
      </c>
      <c r="P25" s="289">
        <v>552.672</v>
      </c>
      <c r="Q25" s="290">
        <v>1.3240000000000005</v>
      </c>
      <c r="R25" s="289">
        <v>5.648999999999999</v>
      </c>
      <c r="S25" s="291">
        <f>SUM(O25:R25)</f>
        <v>892.855</v>
      </c>
      <c r="T25" s="292">
        <f>S25/$S$10</f>
        <v>0.007992058774677319</v>
      </c>
      <c r="U25" s="293">
        <v>350.988</v>
      </c>
      <c r="V25" s="289">
        <v>573.0360000000001</v>
      </c>
      <c r="W25" s="290">
        <v>0.6890000000000002</v>
      </c>
      <c r="X25" s="289">
        <v>3.5919999999999996</v>
      </c>
      <c r="Y25" s="291">
        <f>SUM(U25:X25)</f>
        <v>928.3050000000001</v>
      </c>
      <c r="Z25" s="295">
        <f>IF(ISERROR(S25/Y25-1),"         /0",IF(S25/Y25&gt;5,"  *  ",(S25/Y25-1)))</f>
        <v>-0.0381878800609714</v>
      </c>
    </row>
    <row r="26" spans="1:26" ht="18.75" customHeight="1">
      <c r="A26" s="336" t="s">
        <v>441</v>
      </c>
      <c r="B26" s="337" t="s">
        <v>442</v>
      </c>
      <c r="C26" s="288">
        <v>92.099</v>
      </c>
      <c r="D26" s="289">
        <v>34.86799999999999</v>
      </c>
      <c r="E26" s="290">
        <v>76.17400000000004</v>
      </c>
      <c r="F26" s="289">
        <v>44.010000000000005</v>
      </c>
      <c r="G26" s="291">
        <f>SUM(C26:F26)</f>
        <v>247.151</v>
      </c>
      <c r="H26" s="292">
        <f>G26/$G$10</f>
        <v>0.008861862498872329</v>
      </c>
      <c r="I26" s="293">
        <v>76.24700000000001</v>
      </c>
      <c r="J26" s="289">
        <v>35.25599999999999</v>
      </c>
      <c r="K26" s="290">
        <v>108.827</v>
      </c>
      <c r="L26" s="289">
        <v>65.937</v>
      </c>
      <c r="M26" s="291">
        <f>SUM(I26:L26)</f>
        <v>286.267</v>
      </c>
      <c r="N26" s="294">
        <f>IF(ISERROR(G26/M26-1),"         /0",(G26/M26-1))</f>
        <v>-0.13664166669577693</v>
      </c>
      <c r="O26" s="288">
        <v>378.72300000000007</v>
      </c>
      <c r="P26" s="289">
        <v>175.54099999999997</v>
      </c>
      <c r="Q26" s="290">
        <v>299.0869999999997</v>
      </c>
      <c r="R26" s="289">
        <v>195.56399999999982</v>
      </c>
      <c r="S26" s="291">
        <f>SUM(O26:R26)</f>
        <v>1048.9149999999995</v>
      </c>
      <c r="T26" s="292">
        <f>S26/$S$10</f>
        <v>0.00938897170272962</v>
      </c>
      <c r="U26" s="293">
        <v>367.342</v>
      </c>
      <c r="V26" s="289">
        <v>229.65900000000005</v>
      </c>
      <c r="W26" s="290">
        <v>392.22800000000035</v>
      </c>
      <c r="X26" s="289">
        <v>234.29500000000004</v>
      </c>
      <c r="Y26" s="291">
        <f>SUM(U26:X26)</f>
        <v>1223.5240000000003</v>
      </c>
      <c r="Z26" s="295">
        <f>IF(ISERROR(S26/Y26-1),"         /0",IF(S26/Y26&gt;5,"  *  ",(S26/Y26-1)))</f>
        <v>-0.14270991006306433</v>
      </c>
    </row>
    <row r="27" spans="1:26" ht="18.75" customHeight="1">
      <c r="A27" s="336" t="s">
        <v>427</v>
      </c>
      <c r="B27" s="337" t="s">
        <v>428</v>
      </c>
      <c r="C27" s="288">
        <v>48.532999999999994</v>
      </c>
      <c r="D27" s="289">
        <v>147.83100000000002</v>
      </c>
      <c r="E27" s="290">
        <v>0.81</v>
      </c>
      <c r="F27" s="289">
        <v>0.99</v>
      </c>
      <c r="G27" s="291">
        <f>SUM(C27:F27)</f>
        <v>198.16400000000002</v>
      </c>
      <c r="H27" s="292">
        <f>G27/$G$10</f>
        <v>0.007105381407425161</v>
      </c>
      <c r="I27" s="293">
        <v>43.535</v>
      </c>
      <c r="J27" s="289">
        <v>120.821</v>
      </c>
      <c r="K27" s="290">
        <v>0.25</v>
      </c>
      <c r="L27" s="289">
        <v>0.30000000000000004</v>
      </c>
      <c r="M27" s="291">
        <f>SUM(I27:L27)</f>
        <v>164.906</v>
      </c>
      <c r="N27" s="294">
        <f>IF(ISERROR(G27/M27-1),"         /0",(G27/M27-1))</f>
        <v>0.20167853201217678</v>
      </c>
      <c r="O27" s="288">
        <v>169.20099999999996</v>
      </c>
      <c r="P27" s="289">
        <v>530.1139999999999</v>
      </c>
      <c r="Q27" s="290">
        <v>1.7250000000000003</v>
      </c>
      <c r="R27" s="289">
        <v>1.9000000000000001</v>
      </c>
      <c r="S27" s="291">
        <f>SUM(O27:R27)</f>
        <v>702.9399999999998</v>
      </c>
      <c r="T27" s="292">
        <f>S27/$S$10</f>
        <v>0.006292105431533309</v>
      </c>
      <c r="U27" s="293">
        <v>162.712</v>
      </c>
      <c r="V27" s="289">
        <v>468.06</v>
      </c>
      <c r="W27" s="290">
        <v>2.857</v>
      </c>
      <c r="X27" s="289">
        <v>2.026</v>
      </c>
      <c r="Y27" s="291">
        <f>SUM(U27:X27)</f>
        <v>635.6549999999999</v>
      </c>
      <c r="Z27" s="295">
        <f>IF(ISERROR(S27/Y27-1),"         /0",IF(S27/Y27&gt;5,"  *  ",(S27/Y27-1)))</f>
        <v>0.10585144457292084</v>
      </c>
    </row>
    <row r="28" spans="1:26" ht="18.75" customHeight="1">
      <c r="A28" s="336" t="s">
        <v>418</v>
      </c>
      <c r="B28" s="337" t="s">
        <v>419</v>
      </c>
      <c r="C28" s="288">
        <v>30.418</v>
      </c>
      <c r="D28" s="289">
        <v>140.894</v>
      </c>
      <c r="E28" s="290">
        <v>1.481</v>
      </c>
      <c r="F28" s="289">
        <v>3.8150000000000004</v>
      </c>
      <c r="G28" s="291">
        <f t="shared" si="15"/>
        <v>176.608</v>
      </c>
      <c r="H28" s="292">
        <f t="shared" si="1"/>
        <v>0.006332468054755369</v>
      </c>
      <c r="I28" s="293">
        <v>31.901</v>
      </c>
      <c r="J28" s="289">
        <v>128.63299999999998</v>
      </c>
      <c r="K28" s="290">
        <v>1.3</v>
      </c>
      <c r="L28" s="289">
        <v>1.3</v>
      </c>
      <c r="M28" s="291">
        <f t="shared" si="16"/>
        <v>163.13400000000001</v>
      </c>
      <c r="N28" s="294">
        <f t="shared" si="17"/>
        <v>0.08259467676879129</v>
      </c>
      <c r="O28" s="288">
        <v>109.25100000000002</v>
      </c>
      <c r="P28" s="289">
        <v>584.5329999999999</v>
      </c>
      <c r="Q28" s="290">
        <v>2.448</v>
      </c>
      <c r="R28" s="289">
        <v>9.000000000000002</v>
      </c>
      <c r="S28" s="291">
        <f t="shared" si="18"/>
        <v>705.2319999999999</v>
      </c>
      <c r="T28" s="292">
        <f t="shared" si="5"/>
        <v>0.006312621415328618</v>
      </c>
      <c r="U28" s="293">
        <v>162.17199999999997</v>
      </c>
      <c r="V28" s="289">
        <v>546.092</v>
      </c>
      <c r="W28" s="290">
        <v>1.3699999999999999</v>
      </c>
      <c r="X28" s="289">
        <v>1.3699999999999999</v>
      </c>
      <c r="Y28" s="291">
        <f t="shared" si="19"/>
        <v>711.0039999999999</v>
      </c>
      <c r="Z28" s="295">
        <f t="shared" si="20"/>
        <v>-0.008118097788479495</v>
      </c>
    </row>
    <row r="29" spans="1:26" ht="18.75" customHeight="1">
      <c r="A29" s="336" t="s">
        <v>416</v>
      </c>
      <c r="B29" s="337" t="s">
        <v>417</v>
      </c>
      <c r="C29" s="288">
        <v>20.335</v>
      </c>
      <c r="D29" s="289">
        <v>9.123</v>
      </c>
      <c r="E29" s="290">
        <v>55.26299999999999</v>
      </c>
      <c r="F29" s="289">
        <v>52.053999999999995</v>
      </c>
      <c r="G29" s="291">
        <f t="shared" si="15"/>
        <v>136.77499999999998</v>
      </c>
      <c r="H29" s="292">
        <f t="shared" si="1"/>
        <v>0.004904213388913103</v>
      </c>
      <c r="I29" s="293">
        <v>43.495000000000005</v>
      </c>
      <c r="J29" s="289">
        <v>22.801000000000002</v>
      </c>
      <c r="K29" s="290">
        <v>42.963</v>
      </c>
      <c r="L29" s="289">
        <v>41.92799999999999</v>
      </c>
      <c r="M29" s="291">
        <f t="shared" si="16"/>
        <v>151.187</v>
      </c>
      <c r="N29" s="294">
        <f t="shared" si="17"/>
        <v>-0.09532565630642864</v>
      </c>
      <c r="O29" s="288">
        <v>72.375</v>
      </c>
      <c r="P29" s="289">
        <v>30.583000000000002</v>
      </c>
      <c r="Q29" s="290">
        <v>221.91900000000004</v>
      </c>
      <c r="R29" s="289">
        <v>200.0360000000001</v>
      </c>
      <c r="S29" s="291">
        <f t="shared" si="18"/>
        <v>524.9130000000001</v>
      </c>
      <c r="T29" s="292">
        <f t="shared" si="5"/>
        <v>0.004698563089854675</v>
      </c>
      <c r="U29" s="293">
        <v>190.01299999999998</v>
      </c>
      <c r="V29" s="289">
        <v>105.50399999999999</v>
      </c>
      <c r="W29" s="290">
        <v>180.73399999999998</v>
      </c>
      <c r="X29" s="289">
        <v>162.451</v>
      </c>
      <c r="Y29" s="291">
        <f t="shared" si="19"/>
        <v>638.7019999999999</v>
      </c>
      <c r="Z29" s="295">
        <f t="shared" si="20"/>
        <v>-0.17815663642825574</v>
      </c>
    </row>
    <row r="30" spans="1:26" ht="18.75" customHeight="1">
      <c r="A30" s="336" t="s">
        <v>422</v>
      </c>
      <c r="B30" s="337" t="s">
        <v>423</v>
      </c>
      <c r="C30" s="288">
        <v>19.699</v>
      </c>
      <c r="D30" s="289">
        <v>114.15100000000001</v>
      </c>
      <c r="E30" s="290">
        <v>1.01</v>
      </c>
      <c r="F30" s="289">
        <v>1.728</v>
      </c>
      <c r="G30" s="291">
        <f t="shared" si="15"/>
        <v>136.58800000000002</v>
      </c>
      <c r="H30" s="292">
        <f t="shared" si="1"/>
        <v>0.004897508304623383</v>
      </c>
      <c r="I30" s="293">
        <v>31.186999999999998</v>
      </c>
      <c r="J30" s="289">
        <v>105.01299999999999</v>
      </c>
      <c r="K30" s="290">
        <v>0.09899999999999999</v>
      </c>
      <c r="L30" s="289">
        <v>0.182</v>
      </c>
      <c r="M30" s="291">
        <f t="shared" si="16"/>
        <v>136.48099999999997</v>
      </c>
      <c r="N30" s="294">
        <f t="shared" si="17"/>
        <v>0.000783991910962456</v>
      </c>
      <c r="O30" s="288">
        <v>86.41000000000003</v>
      </c>
      <c r="P30" s="289">
        <v>430.304</v>
      </c>
      <c r="Q30" s="290">
        <v>1.725</v>
      </c>
      <c r="R30" s="289">
        <v>2.6540000000000004</v>
      </c>
      <c r="S30" s="291">
        <f t="shared" si="18"/>
        <v>521.093</v>
      </c>
      <c r="T30" s="292">
        <f t="shared" si="5"/>
        <v>0.004664369783529159</v>
      </c>
      <c r="U30" s="293">
        <v>112.35799999999999</v>
      </c>
      <c r="V30" s="289">
        <v>391.47099999999995</v>
      </c>
      <c r="W30" s="290">
        <v>1.622</v>
      </c>
      <c r="X30" s="289">
        <v>1.745</v>
      </c>
      <c r="Y30" s="291">
        <f t="shared" si="19"/>
        <v>507.19599999999997</v>
      </c>
      <c r="Z30" s="295">
        <f t="shared" si="20"/>
        <v>0.027399664035205218</v>
      </c>
    </row>
    <row r="31" spans="1:26" ht="18.75" customHeight="1">
      <c r="A31" s="336" t="s">
        <v>426</v>
      </c>
      <c r="B31" s="337" t="s">
        <v>426</v>
      </c>
      <c r="C31" s="288">
        <v>52.556</v>
      </c>
      <c r="D31" s="289">
        <v>56.745</v>
      </c>
      <c r="E31" s="290">
        <v>3.24</v>
      </c>
      <c r="F31" s="289">
        <v>2.001</v>
      </c>
      <c r="G31" s="291">
        <f t="shared" si="15"/>
        <v>114.54199999999999</v>
      </c>
      <c r="H31" s="292">
        <f t="shared" si="1"/>
        <v>0.004107025479750574</v>
      </c>
      <c r="I31" s="293">
        <v>40.881</v>
      </c>
      <c r="J31" s="289">
        <v>46.367</v>
      </c>
      <c r="K31" s="290">
        <v>2.7580000000000005</v>
      </c>
      <c r="L31" s="289">
        <v>6.002</v>
      </c>
      <c r="M31" s="291">
        <f t="shared" si="16"/>
        <v>96.00799999999998</v>
      </c>
      <c r="N31" s="294">
        <f t="shared" si="17"/>
        <v>0.19304641279893353</v>
      </c>
      <c r="O31" s="288">
        <v>231.724</v>
      </c>
      <c r="P31" s="289">
        <v>264.96500000000003</v>
      </c>
      <c r="Q31" s="290">
        <v>10.818</v>
      </c>
      <c r="R31" s="289">
        <v>7.762</v>
      </c>
      <c r="S31" s="291">
        <f t="shared" si="18"/>
        <v>515.269</v>
      </c>
      <c r="T31" s="292">
        <f t="shared" si="5"/>
        <v>0.004612238418073716</v>
      </c>
      <c r="U31" s="293">
        <v>160.718</v>
      </c>
      <c r="V31" s="289">
        <v>217.87600000000003</v>
      </c>
      <c r="W31" s="290">
        <v>14.225999999999997</v>
      </c>
      <c r="X31" s="289">
        <v>14.381000000000004</v>
      </c>
      <c r="Y31" s="291">
        <f t="shared" si="19"/>
        <v>407.2010000000001</v>
      </c>
      <c r="Z31" s="295">
        <f t="shared" si="20"/>
        <v>0.2653922755592444</v>
      </c>
    </row>
    <row r="32" spans="1:26" ht="18.75" customHeight="1">
      <c r="A32" s="336" t="s">
        <v>449</v>
      </c>
      <c r="B32" s="337" t="s">
        <v>450</v>
      </c>
      <c r="C32" s="288">
        <v>0.276</v>
      </c>
      <c r="D32" s="289">
        <v>2.666</v>
      </c>
      <c r="E32" s="290">
        <v>27.369999999999997</v>
      </c>
      <c r="F32" s="289">
        <v>69.482</v>
      </c>
      <c r="G32" s="291">
        <f t="shared" si="15"/>
        <v>99.794</v>
      </c>
      <c r="H32" s="292">
        <f t="shared" si="1"/>
        <v>0.0035782202225055335</v>
      </c>
      <c r="I32" s="293">
        <v>17.302</v>
      </c>
      <c r="J32" s="289">
        <v>7.981</v>
      </c>
      <c r="K32" s="290">
        <v>31.983999999999998</v>
      </c>
      <c r="L32" s="289">
        <v>28.438</v>
      </c>
      <c r="M32" s="291">
        <f t="shared" si="16"/>
        <v>85.705</v>
      </c>
      <c r="N32" s="294">
        <f t="shared" si="17"/>
        <v>0.1643894755265154</v>
      </c>
      <c r="O32" s="288">
        <v>27.956</v>
      </c>
      <c r="P32" s="289">
        <v>48.297</v>
      </c>
      <c r="Q32" s="290">
        <v>80.013</v>
      </c>
      <c r="R32" s="289">
        <v>182.599</v>
      </c>
      <c r="S32" s="291">
        <f t="shared" si="18"/>
        <v>338.865</v>
      </c>
      <c r="T32" s="292">
        <f t="shared" si="5"/>
        <v>0.0030332237560197674</v>
      </c>
      <c r="U32" s="293">
        <v>74.56700000000001</v>
      </c>
      <c r="V32" s="289">
        <v>103.147</v>
      </c>
      <c r="W32" s="290">
        <v>142.669</v>
      </c>
      <c r="X32" s="289">
        <v>221.753</v>
      </c>
      <c r="Y32" s="291">
        <f t="shared" si="19"/>
        <v>542.136</v>
      </c>
      <c r="Z32" s="295">
        <f t="shared" si="20"/>
        <v>-0.37494466333171006</v>
      </c>
    </row>
    <row r="33" spans="1:26" ht="18.75" customHeight="1">
      <c r="A33" s="336" t="s">
        <v>439</v>
      </c>
      <c r="B33" s="337" t="s">
        <v>440</v>
      </c>
      <c r="C33" s="288">
        <v>40.835</v>
      </c>
      <c r="D33" s="289">
        <v>43.986999999999995</v>
      </c>
      <c r="E33" s="290">
        <v>1.15</v>
      </c>
      <c r="F33" s="289">
        <v>2.01</v>
      </c>
      <c r="G33" s="291">
        <f t="shared" si="15"/>
        <v>87.98200000000001</v>
      </c>
      <c r="H33" s="292">
        <f t="shared" si="1"/>
        <v>0.0031546883742157032</v>
      </c>
      <c r="I33" s="293">
        <v>33.231</v>
      </c>
      <c r="J33" s="289">
        <v>26.418000000000003</v>
      </c>
      <c r="K33" s="290">
        <v>0.26</v>
      </c>
      <c r="L33" s="289">
        <v>0.792</v>
      </c>
      <c r="M33" s="291">
        <f t="shared" si="16"/>
        <v>60.701</v>
      </c>
      <c r="N33" s="294">
        <f t="shared" si="17"/>
        <v>0.44943246404507353</v>
      </c>
      <c r="O33" s="288">
        <v>154.225</v>
      </c>
      <c r="P33" s="289">
        <v>151.108</v>
      </c>
      <c r="Q33" s="290">
        <v>2.3609999999999998</v>
      </c>
      <c r="R33" s="289">
        <v>9.754999999999999</v>
      </c>
      <c r="S33" s="291">
        <f t="shared" si="18"/>
        <v>317.44899999999996</v>
      </c>
      <c r="T33" s="292">
        <f t="shared" si="5"/>
        <v>0.002841526413541437</v>
      </c>
      <c r="U33" s="293">
        <v>148.52</v>
      </c>
      <c r="V33" s="289">
        <v>124.00499999999998</v>
      </c>
      <c r="W33" s="290">
        <v>0.878</v>
      </c>
      <c r="X33" s="289">
        <v>3.248</v>
      </c>
      <c r="Y33" s="291">
        <f t="shared" si="19"/>
        <v>276.65099999999995</v>
      </c>
      <c r="Z33" s="295">
        <f t="shared" si="20"/>
        <v>0.14747100136995717</v>
      </c>
    </row>
    <row r="34" spans="1:26" ht="18.75" customHeight="1">
      <c r="A34" s="336" t="s">
        <v>498</v>
      </c>
      <c r="B34" s="337" t="s">
        <v>499</v>
      </c>
      <c r="C34" s="288">
        <v>22.439</v>
      </c>
      <c r="D34" s="289">
        <v>41</v>
      </c>
      <c r="E34" s="290">
        <v>7.513999999999999</v>
      </c>
      <c r="F34" s="289">
        <v>4.41</v>
      </c>
      <c r="G34" s="291">
        <f t="shared" si="15"/>
        <v>75.363</v>
      </c>
      <c r="H34" s="292">
        <f t="shared" si="1"/>
        <v>0.0027022206808894776</v>
      </c>
      <c r="I34" s="293">
        <v>31.205</v>
      </c>
      <c r="J34" s="289">
        <v>33.842</v>
      </c>
      <c r="K34" s="290">
        <v>6.96</v>
      </c>
      <c r="L34" s="289">
        <v>5.34</v>
      </c>
      <c r="M34" s="291">
        <f t="shared" si="16"/>
        <v>77.347</v>
      </c>
      <c r="N34" s="294">
        <f t="shared" si="17"/>
        <v>-0.025650639326670666</v>
      </c>
      <c r="O34" s="288">
        <v>111.07400000000001</v>
      </c>
      <c r="P34" s="289">
        <v>152.935</v>
      </c>
      <c r="Q34" s="290">
        <v>38.23500000000001</v>
      </c>
      <c r="R34" s="289">
        <v>18.493</v>
      </c>
      <c r="S34" s="291">
        <f t="shared" si="18"/>
        <v>320.737</v>
      </c>
      <c r="T34" s="292">
        <f t="shared" si="5"/>
        <v>0.002870957720137849</v>
      </c>
      <c r="U34" s="293">
        <v>177.01500000000001</v>
      </c>
      <c r="V34" s="289">
        <v>229.592</v>
      </c>
      <c r="W34" s="290">
        <v>55.349999999999994</v>
      </c>
      <c r="X34" s="289">
        <v>33.28999999999999</v>
      </c>
      <c r="Y34" s="291">
        <f t="shared" si="19"/>
        <v>495.24699999999996</v>
      </c>
      <c r="Z34" s="295">
        <f t="shared" si="20"/>
        <v>-0.3523696256615385</v>
      </c>
    </row>
    <row r="35" spans="1:26" ht="18.75" customHeight="1">
      <c r="A35" s="336" t="s">
        <v>500</v>
      </c>
      <c r="B35" s="337" t="s">
        <v>501</v>
      </c>
      <c r="C35" s="288">
        <v>0</v>
      </c>
      <c r="D35" s="289">
        <v>0</v>
      </c>
      <c r="E35" s="290">
        <v>37.389</v>
      </c>
      <c r="F35" s="289">
        <v>36.239000000000004</v>
      </c>
      <c r="G35" s="291">
        <f t="shared" si="15"/>
        <v>73.62800000000001</v>
      </c>
      <c r="H35" s="292">
        <f t="shared" si="1"/>
        <v>0.0026400104068645155</v>
      </c>
      <c r="I35" s="293"/>
      <c r="J35" s="289"/>
      <c r="K35" s="290">
        <v>41.622</v>
      </c>
      <c r="L35" s="289">
        <v>39.587</v>
      </c>
      <c r="M35" s="291">
        <f t="shared" si="16"/>
        <v>81.209</v>
      </c>
      <c r="N35" s="294">
        <f t="shared" si="17"/>
        <v>-0.09335172209976716</v>
      </c>
      <c r="O35" s="288"/>
      <c r="P35" s="289"/>
      <c r="Q35" s="290">
        <v>163.666</v>
      </c>
      <c r="R35" s="289">
        <v>162.186</v>
      </c>
      <c r="S35" s="291">
        <f t="shared" si="18"/>
        <v>325.852</v>
      </c>
      <c r="T35" s="292">
        <f t="shared" si="5"/>
        <v>0.002916742736330259</v>
      </c>
      <c r="U35" s="293">
        <v>0</v>
      </c>
      <c r="V35" s="289">
        <v>0</v>
      </c>
      <c r="W35" s="290">
        <v>178.383</v>
      </c>
      <c r="X35" s="289">
        <v>173.592</v>
      </c>
      <c r="Y35" s="291">
        <f t="shared" si="19"/>
        <v>351.975</v>
      </c>
      <c r="Z35" s="295">
        <f t="shared" si="20"/>
        <v>-0.07421833937069411</v>
      </c>
    </row>
    <row r="36" spans="1:26" ht="18.75" customHeight="1">
      <c r="A36" s="336" t="s">
        <v>470</v>
      </c>
      <c r="B36" s="337" t="s">
        <v>491</v>
      </c>
      <c r="C36" s="288">
        <v>17.94</v>
      </c>
      <c r="D36" s="289">
        <v>0</v>
      </c>
      <c r="E36" s="290">
        <v>22.709999999999997</v>
      </c>
      <c r="F36" s="289">
        <v>29.344</v>
      </c>
      <c r="G36" s="291">
        <f t="shared" si="15"/>
        <v>69.994</v>
      </c>
      <c r="H36" s="292">
        <f t="shared" si="1"/>
        <v>0.0025097094640364383</v>
      </c>
      <c r="I36" s="293">
        <v>59.735</v>
      </c>
      <c r="J36" s="289">
        <v>1.4</v>
      </c>
      <c r="K36" s="290">
        <v>35.426</v>
      </c>
      <c r="L36" s="289">
        <v>39.778</v>
      </c>
      <c r="M36" s="291">
        <f t="shared" si="16"/>
        <v>136.339</v>
      </c>
      <c r="N36" s="294" t="s">
        <v>43</v>
      </c>
      <c r="O36" s="288">
        <v>133.81500000000003</v>
      </c>
      <c r="P36" s="289">
        <v>6.520000000000001</v>
      </c>
      <c r="Q36" s="290">
        <v>92.74700000000004</v>
      </c>
      <c r="R36" s="289">
        <v>121.461</v>
      </c>
      <c r="S36" s="291">
        <f t="shared" si="18"/>
        <v>354.54300000000006</v>
      </c>
      <c r="T36" s="292">
        <f t="shared" si="5"/>
        <v>0.0031735595299913436</v>
      </c>
      <c r="U36" s="293">
        <v>230.46</v>
      </c>
      <c r="V36" s="289">
        <v>1.4</v>
      </c>
      <c r="W36" s="290">
        <v>122.17800000000003</v>
      </c>
      <c r="X36" s="289">
        <v>140.74900000000002</v>
      </c>
      <c r="Y36" s="291">
        <f t="shared" si="19"/>
        <v>494.78700000000003</v>
      </c>
      <c r="Z36" s="295">
        <f t="shared" si="20"/>
        <v>-0.28344317857987367</v>
      </c>
    </row>
    <row r="37" spans="1:26" ht="18.75" customHeight="1">
      <c r="A37" s="336" t="s">
        <v>466</v>
      </c>
      <c r="B37" s="337" t="s">
        <v>467</v>
      </c>
      <c r="C37" s="288">
        <v>0.553</v>
      </c>
      <c r="D37" s="289">
        <v>4.797000000000001</v>
      </c>
      <c r="E37" s="290">
        <v>35.603</v>
      </c>
      <c r="F37" s="289">
        <v>27.169</v>
      </c>
      <c r="G37" s="291">
        <f t="shared" si="15"/>
        <v>68.122</v>
      </c>
      <c r="H37" s="292">
        <f t="shared" si="1"/>
        <v>0.0024425869090077754</v>
      </c>
      <c r="I37" s="293">
        <v>1.147</v>
      </c>
      <c r="J37" s="289">
        <v>5.241</v>
      </c>
      <c r="K37" s="290">
        <v>44.337</v>
      </c>
      <c r="L37" s="289">
        <v>33.536</v>
      </c>
      <c r="M37" s="291">
        <f t="shared" si="16"/>
        <v>84.261</v>
      </c>
      <c r="N37" s="294">
        <f t="shared" si="17"/>
        <v>-0.19153582321595986</v>
      </c>
      <c r="O37" s="288">
        <v>1.376</v>
      </c>
      <c r="P37" s="289">
        <v>14.95</v>
      </c>
      <c r="Q37" s="290">
        <v>128.391</v>
      </c>
      <c r="R37" s="289">
        <v>114.01000000000005</v>
      </c>
      <c r="S37" s="291">
        <f t="shared" si="18"/>
        <v>258.72700000000003</v>
      </c>
      <c r="T37" s="292">
        <f t="shared" si="5"/>
        <v>0.0023158983156234087</v>
      </c>
      <c r="U37" s="293">
        <v>2.986</v>
      </c>
      <c r="V37" s="289">
        <v>23.975</v>
      </c>
      <c r="W37" s="290">
        <v>151.446</v>
      </c>
      <c r="X37" s="289">
        <v>139.903</v>
      </c>
      <c r="Y37" s="291">
        <f t="shared" si="19"/>
        <v>318.31</v>
      </c>
      <c r="Z37" s="295">
        <f t="shared" si="20"/>
        <v>-0.18718544814803173</v>
      </c>
    </row>
    <row r="38" spans="1:26" ht="18.75" customHeight="1">
      <c r="A38" s="336" t="s">
        <v>502</v>
      </c>
      <c r="B38" s="337" t="s">
        <v>502</v>
      </c>
      <c r="C38" s="288">
        <v>6.57</v>
      </c>
      <c r="D38" s="289">
        <v>21.305</v>
      </c>
      <c r="E38" s="290">
        <v>8.26</v>
      </c>
      <c r="F38" s="289">
        <v>28.949999999999996</v>
      </c>
      <c r="G38" s="291">
        <f>SUM(C38:F38)</f>
        <v>65.085</v>
      </c>
      <c r="H38" s="292">
        <f>G38/$G$10</f>
        <v>0.002333692037414801</v>
      </c>
      <c r="I38" s="293">
        <v>5.225</v>
      </c>
      <c r="J38" s="289">
        <v>12.58</v>
      </c>
      <c r="K38" s="290">
        <v>7.07</v>
      </c>
      <c r="L38" s="289">
        <v>33.730000000000004</v>
      </c>
      <c r="M38" s="291">
        <f>SUM(I38:L38)</f>
        <v>58.605000000000004</v>
      </c>
      <c r="N38" s="294">
        <f>IF(ISERROR(G38/M38-1),"         /0",(G38/M38-1))</f>
        <v>0.11057077041208063</v>
      </c>
      <c r="O38" s="288">
        <v>29.719999999999995</v>
      </c>
      <c r="P38" s="289">
        <v>73.006</v>
      </c>
      <c r="Q38" s="290">
        <v>33.67599999999999</v>
      </c>
      <c r="R38" s="289">
        <v>113.37100000000001</v>
      </c>
      <c r="S38" s="291">
        <f>SUM(O38:R38)</f>
        <v>249.773</v>
      </c>
      <c r="T38" s="292">
        <f>S38/$S$10</f>
        <v>0.0022357499216865873</v>
      </c>
      <c r="U38" s="293">
        <v>36.29</v>
      </c>
      <c r="V38" s="289">
        <v>86.77399999999999</v>
      </c>
      <c r="W38" s="290">
        <v>7.63</v>
      </c>
      <c r="X38" s="289">
        <v>36.5</v>
      </c>
      <c r="Y38" s="291">
        <f>SUM(U38:X38)</f>
        <v>167.194</v>
      </c>
      <c r="Z38" s="295">
        <f>IF(ISERROR(S38/Y38-1),"         /0",IF(S38/Y38&gt;5,"  *  ",(S38/Y38-1)))</f>
        <v>0.4939112647583048</v>
      </c>
    </row>
    <row r="39" spans="1:26" ht="18.75" customHeight="1">
      <c r="A39" s="336" t="s">
        <v>503</v>
      </c>
      <c r="B39" s="337" t="s">
        <v>504</v>
      </c>
      <c r="C39" s="288">
        <v>5.595</v>
      </c>
      <c r="D39" s="289">
        <v>50.055</v>
      </c>
      <c r="E39" s="290">
        <v>0.381</v>
      </c>
      <c r="F39" s="289">
        <v>3.952</v>
      </c>
      <c r="G39" s="291">
        <f t="shared" si="15"/>
        <v>59.983</v>
      </c>
      <c r="H39" s="292">
        <f t="shared" si="1"/>
        <v>0.002150754390109119</v>
      </c>
      <c r="I39" s="293">
        <v>0.4</v>
      </c>
      <c r="J39" s="289">
        <v>26.445</v>
      </c>
      <c r="K39" s="290">
        <v>9.093</v>
      </c>
      <c r="L39" s="289">
        <v>26.769</v>
      </c>
      <c r="M39" s="291">
        <f t="shared" si="16"/>
        <v>62.707</v>
      </c>
      <c r="N39" s="294" t="s">
        <v>43</v>
      </c>
      <c r="O39" s="288">
        <v>24.205000000000002</v>
      </c>
      <c r="P39" s="289">
        <v>162.045</v>
      </c>
      <c r="Q39" s="290">
        <v>4.994000000000001</v>
      </c>
      <c r="R39" s="289">
        <v>19.442000000000004</v>
      </c>
      <c r="S39" s="291">
        <f t="shared" si="18"/>
        <v>210.686</v>
      </c>
      <c r="T39" s="292">
        <f t="shared" si="5"/>
        <v>0.0018858772085071657</v>
      </c>
      <c r="U39" s="293">
        <v>24.269999999999996</v>
      </c>
      <c r="V39" s="289">
        <v>107.5</v>
      </c>
      <c r="W39" s="290">
        <v>41.425</v>
      </c>
      <c r="X39" s="289">
        <v>114.02499999999999</v>
      </c>
      <c r="Y39" s="291">
        <f t="shared" si="19"/>
        <v>287.21999999999997</v>
      </c>
      <c r="Z39" s="295">
        <f t="shared" si="20"/>
        <v>-0.2664647308683238</v>
      </c>
    </row>
    <row r="40" spans="1:26" ht="18.75" customHeight="1">
      <c r="A40" s="336" t="s">
        <v>424</v>
      </c>
      <c r="B40" s="337" t="s">
        <v>425</v>
      </c>
      <c r="C40" s="288">
        <v>1.4949999999999999</v>
      </c>
      <c r="D40" s="289">
        <v>5.257</v>
      </c>
      <c r="E40" s="290">
        <v>23.574000000000005</v>
      </c>
      <c r="F40" s="289">
        <v>26.707999999999995</v>
      </c>
      <c r="G40" s="291">
        <f t="shared" si="15"/>
        <v>57.034</v>
      </c>
      <c r="H40" s="292">
        <f t="shared" si="1"/>
        <v>0.002045014852299543</v>
      </c>
      <c r="I40" s="293">
        <v>4.733</v>
      </c>
      <c r="J40" s="289">
        <v>10.395999999999999</v>
      </c>
      <c r="K40" s="290">
        <v>24.53100000000001</v>
      </c>
      <c r="L40" s="289">
        <v>29.228</v>
      </c>
      <c r="M40" s="291">
        <f t="shared" si="16"/>
        <v>68.888</v>
      </c>
      <c r="N40" s="294">
        <f t="shared" si="17"/>
        <v>-0.17207641388921158</v>
      </c>
      <c r="O40" s="288">
        <v>6.964999999999999</v>
      </c>
      <c r="P40" s="289">
        <v>23.985999999999997</v>
      </c>
      <c r="Q40" s="290">
        <v>100.73300000000006</v>
      </c>
      <c r="R40" s="289">
        <v>95.04899999999995</v>
      </c>
      <c r="S40" s="291">
        <f t="shared" si="18"/>
        <v>226.733</v>
      </c>
      <c r="T40" s="292">
        <f t="shared" si="5"/>
        <v>0.0020295159484562584</v>
      </c>
      <c r="U40" s="293">
        <v>19.040000000000003</v>
      </c>
      <c r="V40" s="289">
        <v>34.354</v>
      </c>
      <c r="W40" s="290">
        <v>103.21000000000001</v>
      </c>
      <c r="X40" s="289">
        <v>96.59</v>
      </c>
      <c r="Y40" s="291">
        <f t="shared" si="19"/>
        <v>253.19400000000002</v>
      </c>
      <c r="Z40" s="295">
        <f t="shared" si="20"/>
        <v>-0.1045087956270686</v>
      </c>
    </row>
    <row r="41" spans="1:26" ht="18.75" customHeight="1">
      <c r="A41" s="336" t="s">
        <v>505</v>
      </c>
      <c r="B41" s="337" t="s">
        <v>505</v>
      </c>
      <c r="C41" s="288">
        <v>12.405000000000001</v>
      </c>
      <c r="D41" s="289">
        <v>24.459999999999997</v>
      </c>
      <c r="E41" s="290">
        <v>10.795</v>
      </c>
      <c r="F41" s="289">
        <v>5.344</v>
      </c>
      <c r="G41" s="291">
        <f t="shared" si="15"/>
        <v>53.004</v>
      </c>
      <c r="H41" s="292">
        <f t="shared" si="1"/>
        <v>0.001900514907446172</v>
      </c>
      <c r="I41" s="293">
        <v>5.6</v>
      </c>
      <c r="J41" s="289">
        <v>9.189</v>
      </c>
      <c r="K41" s="290">
        <v>28.62</v>
      </c>
      <c r="L41" s="289">
        <v>5.66</v>
      </c>
      <c r="M41" s="291">
        <f t="shared" si="16"/>
        <v>49.069</v>
      </c>
      <c r="N41" s="294">
        <f t="shared" si="17"/>
        <v>0.0801931973343657</v>
      </c>
      <c r="O41" s="288">
        <v>62.02700000000001</v>
      </c>
      <c r="P41" s="289">
        <v>95.23100000000001</v>
      </c>
      <c r="Q41" s="290">
        <v>78.967</v>
      </c>
      <c r="R41" s="289">
        <v>24.755</v>
      </c>
      <c r="S41" s="291">
        <f t="shared" si="18"/>
        <v>260.98</v>
      </c>
      <c r="T41" s="292">
        <f t="shared" si="5"/>
        <v>0.002336065205453614</v>
      </c>
      <c r="U41" s="293">
        <v>94.50100000000002</v>
      </c>
      <c r="V41" s="289">
        <v>72.127</v>
      </c>
      <c r="W41" s="290">
        <v>29.942</v>
      </c>
      <c r="X41" s="289">
        <v>7.561999999999999</v>
      </c>
      <c r="Y41" s="291">
        <f t="shared" si="19"/>
        <v>204.13200000000003</v>
      </c>
      <c r="Z41" s="295">
        <f t="shared" si="20"/>
        <v>0.27848646953931766</v>
      </c>
    </row>
    <row r="42" spans="1:26" ht="18.75" customHeight="1">
      <c r="A42" s="336" t="s">
        <v>443</v>
      </c>
      <c r="B42" s="337" t="s">
        <v>444</v>
      </c>
      <c r="C42" s="288">
        <v>4.088</v>
      </c>
      <c r="D42" s="289">
        <v>36.739</v>
      </c>
      <c r="E42" s="290">
        <v>1.749</v>
      </c>
      <c r="F42" s="289">
        <v>4.29</v>
      </c>
      <c r="G42" s="291">
        <f t="shared" si="15"/>
        <v>46.866</v>
      </c>
      <c r="H42" s="292">
        <f t="shared" si="1"/>
        <v>0.0016804303760541148</v>
      </c>
      <c r="I42" s="293">
        <v>5.976</v>
      </c>
      <c r="J42" s="289">
        <v>41.858</v>
      </c>
      <c r="K42" s="290">
        <v>0.16</v>
      </c>
      <c r="L42" s="289">
        <v>1.99</v>
      </c>
      <c r="M42" s="291">
        <f t="shared" si="16"/>
        <v>49.983999999999995</v>
      </c>
      <c r="N42" s="294">
        <f t="shared" si="17"/>
        <v>-0.06237996158770798</v>
      </c>
      <c r="O42" s="288">
        <v>17.507</v>
      </c>
      <c r="P42" s="289">
        <v>141.863</v>
      </c>
      <c r="Q42" s="290">
        <v>6.784999999999999</v>
      </c>
      <c r="R42" s="289">
        <v>11.219</v>
      </c>
      <c r="S42" s="291">
        <f t="shared" si="18"/>
        <v>177.374</v>
      </c>
      <c r="T42" s="292">
        <f t="shared" si="5"/>
        <v>0.0015876972555449818</v>
      </c>
      <c r="U42" s="293">
        <v>22.588</v>
      </c>
      <c r="V42" s="289">
        <v>140.351</v>
      </c>
      <c r="W42" s="290">
        <v>2.3110000000000004</v>
      </c>
      <c r="X42" s="289">
        <v>3.7050000000000005</v>
      </c>
      <c r="Y42" s="291">
        <f t="shared" si="19"/>
        <v>168.955</v>
      </c>
      <c r="Z42" s="295">
        <f t="shared" si="20"/>
        <v>0.04982983634695626</v>
      </c>
    </row>
    <row r="43" spans="1:26" ht="18.75" customHeight="1">
      <c r="A43" s="336" t="s">
        <v>492</v>
      </c>
      <c r="B43" s="337" t="s">
        <v>493</v>
      </c>
      <c r="C43" s="288">
        <v>5.7</v>
      </c>
      <c r="D43" s="289">
        <v>15.5</v>
      </c>
      <c r="E43" s="290">
        <v>7.186999999999999</v>
      </c>
      <c r="F43" s="289">
        <v>14.094000000000001</v>
      </c>
      <c r="G43" s="291">
        <f t="shared" si="15"/>
        <v>42.481</v>
      </c>
      <c r="H43" s="292">
        <f t="shared" si="1"/>
        <v>0.0015232015278699878</v>
      </c>
      <c r="I43" s="293">
        <v>7.78</v>
      </c>
      <c r="J43" s="289">
        <v>13.65</v>
      </c>
      <c r="K43" s="290">
        <v>5.438999999999999</v>
      </c>
      <c r="L43" s="289">
        <v>11.013</v>
      </c>
      <c r="M43" s="291">
        <f t="shared" si="16"/>
        <v>37.882</v>
      </c>
      <c r="N43" s="294">
        <f t="shared" si="17"/>
        <v>0.12140330499973606</v>
      </c>
      <c r="O43" s="288">
        <v>18.975</v>
      </c>
      <c r="P43" s="289">
        <v>58.8</v>
      </c>
      <c r="Q43" s="290">
        <v>28.327000000000005</v>
      </c>
      <c r="R43" s="289">
        <v>59.97299999999999</v>
      </c>
      <c r="S43" s="291">
        <f t="shared" si="18"/>
        <v>166.075</v>
      </c>
      <c r="T43" s="292">
        <f t="shared" si="5"/>
        <v>0.001486558468065403</v>
      </c>
      <c r="U43" s="293">
        <v>30.201</v>
      </c>
      <c r="V43" s="289">
        <v>42.769</v>
      </c>
      <c r="W43" s="290">
        <v>25.987</v>
      </c>
      <c r="X43" s="289">
        <v>67.09900000000002</v>
      </c>
      <c r="Y43" s="291">
        <f t="shared" si="19"/>
        <v>166.056</v>
      </c>
      <c r="Z43" s="295">
        <f t="shared" si="20"/>
        <v>0.00011441923206612081</v>
      </c>
    </row>
    <row r="44" spans="1:26" ht="18.75" customHeight="1">
      <c r="A44" s="336" t="s">
        <v>445</v>
      </c>
      <c r="B44" s="337" t="s">
        <v>446</v>
      </c>
      <c r="C44" s="288">
        <v>14.202</v>
      </c>
      <c r="D44" s="289">
        <v>20.335</v>
      </c>
      <c r="E44" s="290">
        <v>0.404</v>
      </c>
      <c r="F44" s="289">
        <v>0.393</v>
      </c>
      <c r="G44" s="291">
        <f t="shared" si="15"/>
        <v>35.334</v>
      </c>
      <c r="H44" s="292">
        <f t="shared" si="1"/>
        <v>0.0012669382261660074</v>
      </c>
      <c r="I44" s="293">
        <v>19.268000000000004</v>
      </c>
      <c r="J44" s="289">
        <v>19.455</v>
      </c>
      <c r="K44" s="290">
        <v>0.24</v>
      </c>
      <c r="L44" s="289">
        <v>0.18</v>
      </c>
      <c r="M44" s="291">
        <f t="shared" si="16"/>
        <v>39.143</v>
      </c>
      <c r="N44" s="294">
        <f t="shared" si="17"/>
        <v>-0.09730986383261364</v>
      </c>
      <c r="O44" s="288">
        <v>60.196000000000005</v>
      </c>
      <c r="P44" s="289">
        <v>68.37499999999999</v>
      </c>
      <c r="Q44" s="290">
        <v>2.114</v>
      </c>
      <c r="R44" s="289">
        <v>1.893</v>
      </c>
      <c r="S44" s="291">
        <f t="shared" si="18"/>
        <v>132.578</v>
      </c>
      <c r="T44" s="292">
        <f t="shared" si="5"/>
        <v>0.0011867225565508055</v>
      </c>
      <c r="U44" s="293">
        <v>62.665000000000006</v>
      </c>
      <c r="V44" s="289">
        <v>67.014</v>
      </c>
      <c r="W44" s="290">
        <v>0.8210000000000001</v>
      </c>
      <c r="X44" s="289">
        <v>0.535</v>
      </c>
      <c r="Y44" s="291">
        <f t="shared" si="19"/>
        <v>131.035</v>
      </c>
      <c r="Z44" s="295">
        <f t="shared" si="20"/>
        <v>0.011775479833632252</v>
      </c>
    </row>
    <row r="45" spans="1:26" ht="18.75" customHeight="1">
      <c r="A45" s="336" t="s">
        <v>506</v>
      </c>
      <c r="B45" s="337" t="s">
        <v>506</v>
      </c>
      <c r="C45" s="288">
        <v>4.02</v>
      </c>
      <c r="D45" s="289">
        <v>15.59</v>
      </c>
      <c r="E45" s="290">
        <v>2.476</v>
      </c>
      <c r="F45" s="289">
        <v>10.035</v>
      </c>
      <c r="G45" s="291">
        <f t="shared" si="15"/>
        <v>32.120999999999995</v>
      </c>
      <c r="H45" s="292">
        <f t="shared" si="1"/>
        <v>0.001151732687006235</v>
      </c>
      <c r="I45" s="293">
        <v>6.805</v>
      </c>
      <c r="J45" s="289">
        <v>24.148000000000003</v>
      </c>
      <c r="K45" s="290">
        <v>0.865</v>
      </c>
      <c r="L45" s="289">
        <v>4.761</v>
      </c>
      <c r="M45" s="291">
        <f t="shared" si="16"/>
        <v>36.579</v>
      </c>
      <c r="N45" s="294">
        <f t="shared" si="17"/>
        <v>-0.12187320593783335</v>
      </c>
      <c r="O45" s="288">
        <v>13.009</v>
      </c>
      <c r="P45" s="289">
        <v>52.040000000000006</v>
      </c>
      <c r="Q45" s="290">
        <v>9.575999999999999</v>
      </c>
      <c r="R45" s="289">
        <v>28.561999999999998</v>
      </c>
      <c r="S45" s="291">
        <f t="shared" si="18"/>
        <v>103.187</v>
      </c>
      <c r="T45" s="292">
        <f t="shared" si="5"/>
        <v>0.0009236399737724809</v>
      </c>
      <c r="U45" s="293">
        <v>32.23</v>
      </c>
      <c r="V45" s="289">
        <v>68.088</v>
      </c>
      <c r="W45" s="290">
        <v>4.035</v>
      </c>
      <c r="X45" s="289">
        <v>20.941</v>
      </c>
      <c r="Y45" s="291">
        <f t="shared" si="19"/>
        <v>125.29399999999998</v>
      </c>
      <c r="Z45" s="295">
        <f t="shared" si="20"/>
        <v>-0.176441010742733</v>
      </c>
    </row>
    <row r="46" spans="1:26" ht="18.75" customHeight="1">
      <c r="A46" s="336" t="s">
        <v>507</v>
      </c>
      <c r="B46" s="337" t="s">
        <v>507</v>
      </c>
      <c r="C46" s="288">
        <v>0</v>
      </c>
      <c r="D46" s="289">
        <v>29.134999999999998</v>
      </c>
      <c r="E46" s="290">
        <v>0.07</v>
      </c>
      <c r="F46" s="289">
        <v>0.32</v>
      </c>
      <c r="G46" s="291">
        <f t="shared" si="15"/>
        <v>29.525</v>
      </c>
      <c r="H46" s="292">
        <f t="shared" si="1"/>
        <v>0.0010586503403959744</v>
      </c>
      <c r="I46" s="293">
        <v>0</v>
      </c>
      <c r="J46" s="289">
        <v>59.660000000000004</v>
      </c>
      <c r="K46" s="290"/>
      <c r="L46" s="289"/>
      <c r="M46" s="291">
        <f t="shared" si="16"/>
        <v>59.660000000000004</v>
      </c>
      <c r="N46" s="294">
        <f t="shared" si="17"/>
        <v>-0.5051123030506202</v>
      </c>
      <c r="O46" s="288">
        <v>0</v>
      </c>
      <c r="P46" s="289">
        <v>145.14</v>
      </c>
      <c r="Q46" s="290">
        <v>0.15500000000000003</v>
      </c>
      <c r="R46" s="289">
        <v>0.405</v>
      </c>
      <c r="S46" s="291">
        <f t="shared" si="18"/>
        <v>145.7</v>
      </c>
      <c r="T46" s="292">
        <f t="shared" si="5"/>
        <v>0.0013041792491171413</v>
      </c>
      <c r="U46" s="293">
        <v>0</v>
      </c>
      <c r="V46" s="289">
        <v>200.13500000000002</v>
      </c>
      <c r="W46" s="290"/>
      <c r="X46" s="289"/>
      <c r="Y46" s="291">
        <f t="shared" si="19"/>
        <v>200.13500000000002</v>
      </c>
      <c r="Z46" s="295">
        <f t="shared" si="20"/>
        <v>-0.2719914058010844</v>
      </c>
    </row>
    <row r="47" spans="1:26" ht="18.75" customHeight="1">
      <c r="A47" s="336" t="s">
        <v>508</v>
      </c>
      <c r="B47" s="337" t="s">
        <v>508</v>
      </c>
      <c r="C47" s="288">
        <v>1.45</v>
      </c>
      <c r="D47" s="289">
        <v>22.110000000000003</v>
      </c>
      <c r="E47" s="290">
        <v>2.874</v>
      </c>
      <c r="F47" s="289">
        <v>2.3280000000000003</v>
      </c>
      <c r="G47" s="291">
        <f t="shared" si="15"/>
        <v>28.762</v>
      </c>
      <c r="H47" s="292">
        <f t="shared" si="1"/>
        <v>0.001031292162251279</v>
      </c>
      <c r="I47" s="293">
        <v>0.28</v>
      </c>
      <c r="J47" s="289">
        <v>26.5</v>
      </c>
      <c r="K47" s="290">
        <v>5.048</v>
      </c>
      <c r="L47" s="289">
        <v>6.5</v>
      </c>
      <c r="M47" s="291">
        <f t="shared" si="16"/>
        <v>38.328</v>
      </c>
      <c r="N47" s="294">
        <f t="shared" si="17"/>
        <v>-0.24958255061573786</v>
      </c>
      <c r="O47" s="288">
        <v>9.889999999999999</v>
      </c>
      <c r="P47" s="289">
        <v>85.69</v>
      </c>
      <c r="Q47" s="290">
        <v>9.811999999999998</v>
      </c>
      <c r="R47" s="289">
        <v>11.340999999999998</v>
      </c>
      <c r="S47" s="291">
        <f t="shared" si="18"/>
        <v>116.73299999999999</v>
      </c>
      <c r="T47" s="292">
        <f t="shared" si="5"/>
        <v>0.0010448919443184026</v>
      </c>
      <c r="U47" s="293">
        <v>8.679999999999998</v>
      </c>
      <c r="V47" s="289">
        <v>88.41</v>
      </c>
      <c r="W47" s="290">
        <v>26.188000000000002</v>
      </c>
      <c r="X47" s="289">
        <v>28.409999999999997</v>
      </c>
      <c r="Y47" s="291">
        <f t="shared" si="19"/>
        <v>151.688</v>
      </c>
      <c r="Z47" s="295">
        <f t="shared" si="20"/>
        <v>-0.2304401139180423</v>
      </c>
    </row>
    <row r="48" spans="1:26" ht="18.75" customHeight="1">
      <c r="A48" s="336" t="s">
        <v>453</v>
      </c>
      <c r="B48" s="337" t="s">
        <v>454</v>
      </c>
      <c r="C48" s="288">
        <v>26.487</v>
      </c>
      <c r="D48" s="289">
        <v>1.484</v>
      </c>
      <c r="E48" s="290">
        <v>0.08</v>
      </c>
      <c r="F48" s="289">
        <v>0.15</v>
      </c>
      <c r="G48" s="291">
        <f t="shared" si="15"/>
        <v>28.200999999999993</v>
      </c>
      <c r="H48" s="292">
        <f t="shared" si="1"/>
        <v>0.0010111769093821125</v>
      </c>
      <c r="I48" s="293">
        <v>54.24700000000001</v>
      </c>
      <c r="J48" s="289">
        <v>1.92</v>
      </c>
      <c r="K48" s="290">
        <v>0.4</v>
      </c>
      <c r="L48" s="289">
        <v>0.1</v>
      </c>
      <c r="M48" s="291">
        <f t="shared" si="16"/>
        <v>56.66700000000001</v>
      </c>
      <c r="N48" s="294">
        <f t="shared" si="17"/>
        <v>-0.5023382215398735</v>
      </c>
      <c r="O48" s="288">
        <v>128.8</v>
      </c>
      <c r="P48" s="289">
        <v>8.531</v>
      </c>
      <c r="Q48" s="290">
        <v>0.42500000000000004</v>
      </c>
      <c r="R48" s="289">
        <v>0.4</v>
      </c>
      <c r="S48" s="291">
        <f t="shared" si="18"/>
        <v>138.15600000000003</v>
      </c>
      <c r="T48" s="292">
        <f t="shared" si="5"/>
        <v>0.0012366519446879054</v>
      </c>
      <c r="U48" s="293">
        <v>177.54999999999998</v>
      </c>
      <c r="V48" s="289">
        <v>10.27</v>
      </c>
      <c r="W48" s="290">
        <v>1.362</v>
      </c>
      <c r="X48" s="289">
        <v>0.878</v>
      </c>
      <c r="Y48" s="291">
        <f t="shared" si="19"/>
        <v>190.05999999999997</v>
      </c>
      <c r="Z48" s="295">
        <f t="shared" si="20"/>
        <v>-0.27309270756603155</v>
      </c>
    </row>
    <row r="49" spans="1:26" ht="18.75" customHeight="1">
      <c r="A49" s="336" t="s">
        <v>478</v>
      </c>
      <c r="B49" s="337" t="s">
        <v>479</v>
      </c>
      <c r="C49" s="288">
        <v>0.10200000000000001</v>
      </c>
      <c r="D49" s="289">
        <v>0.9490000000000001</v>
      </c>
      <c r="E49" s="290">
        <v>11.851000000000003</v>
      </c>
      <c r="F49" s="289">
        <v>14.841000000000003</v>
      </c>
      <c r="G49" s="291">
        <f t="shared" si="15"/>
        <v>27.743000000000006</v>
      </c>
      <c r="H49" s="292">
        <f t="shared" si="1"/>
        <v>0.0009947548312821517</v>
      </c>
      <c r="I49" s="293">
        <v>0.181</v>
      </c>
      <c r="J49" s="289">
        <v>0.36100000000000004</v>
      </c>
      <c r="K49" s="290">
        <v>18.494</v>
      </c>
      <c r="L49" s="289">
        <v>23.427999999999997</v>
      </c>
      <c r="M49" s="291">
        <f t="shared" si="16"/>
        <v>42.464</v>
      </c>
      <c r="N49" s="294">
        <f t="shared" si="17"/>
        <v>-0.3466701205727203</v>
      </c>
      <c r="O49" s="288">
        <v>0.196</v>
      </c>
      <c r="P49" s="289">
        <v>3.606</v>
      </c>
      <c r="Q49" s="290">
        <v>44.35399999999997</v>
      </c>
      <c r="R49" s="289">
        <v>56.092000000000006</v>
      </c>
      <c r="S49" s="291">
        <f t="shared" si="18"/>
        <v>104.24799999999998</v>
      </c>
      <c r="T49" s="292">
        <f t="shared" si="5"/>
        <v>0.0009331371198487558</v>
      </c>
      <c r="U49" s="293">
        <v>0.325</v>
      </c>
      <c r="V49" s="289">
        <v>1.5570000000000002</v>
      </c>
      <c r="W49" s="290">
        <v>62.537</v>
      </c>
      <c r="X49" s="289">
        <v>89.03200000000001</v>
      </c>
      <c r="Y49" s="291">
        <f t="shared" si="19"/>
        <v>153.45100000000002</v>
      </c>
      <c r="Z49" s="295">
        <f t="shared" si="20"/>
        <v>-0.32064307172973805</v>
      </c>
    </row>
    <row r="50" spans="1:26" ht="18.75" customHeight="1">
      <c r="A50" s="336" t="s">
        <v>431</v>
      </c>
      <c r="B50" s="337" t="s">
        <v>432</v>
      </c>
      <c r="C50" s="288">
        <v>2.884</v>
      </c>
      <c r="D50" s="289">
        <v>19.245</v>
      </c>
      <c r="E50" s="290">
        <v>2.037</v>
      </c>
      <c r="F50" s="289">
        <v>3.0320000000000005</v>
      </c>
      <c r="G50" s="291">
        <f t="shared" si="15"/>
        <v>27.198</v>
      </c>
      <c r="H50" s="292">
        <f t="shared" si="1"/>
        <v>0.0009752132754645119</v>
      </c>
      <c r="I50" s="293">
        <v>5.823</v>
      </c>
      <c r="J50" s="289">
        <v>13.629</v>
      </c>
      <c r="K50" s="290">
        <v>1.1370000000000002</v>
      </c>
      <c r="L50" s="289">
        <v>1.637</v>
      </c>
      <c r="M50" s="291">
        <f t="shared" si="16"/>
        <v>22.226</v>
      </c>
      <c r="N50" s="294">
        <f t="shared" si="17"/>
        <v>0.22370197066498698</v>
      </c>
      <c r="O50" s="288">
        <v>12.566</v>
      </c>
      <c r="P50" s="289">
        <v>55.434000000000005</v>
      </c>
      <c r="Q50" s="290">
        <v>4.298</v>
      </c>
      <c r="R50" s="289">
        <v>10.983999999999998</v>
      </c>
      <c r="S50" s="291">
        <f t="shared" si="18"/>
        <v>83.282</v>
      </c>
      <c r="T50" s="292">
        <f t="shared" si="5"/>
        <v>0.0007454677846600807</v>
      </c>
      <c r="U50" s="293">
        <v>21.555</v>
      </c>
      <c r="V50" s="289">
        <v>56.132999999999996</v>
      </c>
      <c r="W50" s="290">
        <v>2.3920000000000003</v>
      </c>
      <c r="X50" s="289">
        <v>5.9990000000000006</v>
      </c>
      <c r="Y50" s="291">
        <f t="shared" si="19"/>
        <v>86.07899999999998</v>
      </c>
      <c r="Z50" s="295">
        <f t="shared" si="20"/>
        <v>-0.03249340721894989</v>
      </c>
    </row>
    <row r="51" spans="1:26" ht="18.75" customHeight="1">
      <c r="A51" s="336" t="s">
        <v>484</v>
      </c>
      <c r="B51" s="337" t="s">
        <v>484</v>
      </c>
      <c r="C51" s="288">
        <v>7.955</v>
      </c>
      <c r="D51" s="289">
        <v>11.846</v>
      </c>
      <c r="E51" s="290">
        <v>3.716</v>
      </c>
      <c r="F51" s="289">
        <v>2.8099999999999996</v>
      </c>
      <c r="G51" s="291">
        <f t="shared" si="15"/>
        <v>26.327</v>
      </c>
      <c r="H51" s="292">
        <f t="shared" si="1"/>
        <v>0.0009439826422220092</v>
      </c>
      <c r="I51" s="293">
        <v>2.8449999999999998</v>
      </c>
      <c r="J51" s="289">
        <v>4.273</v>
      </c>
      <c r="K51" s="290"/>
      <c r="L51" s="289"/>
      <c r="M51" s="291">
        <f t="shared" si="16"/>
        <v>7.117999999999999</v>
      </c>
      <c r="N51" s="294">
        <f t="shared" si="17"/>
        <v>2.6986513065467834</v>
      </c>
      <c r="O51" s="288">
        <v>35.498</v>
      </c>
      <c r="P51" s="289">
        <v>73.235</v>
      </c>
      <c r="Q51" s="290">
        <v>4.066000000000001</v>
      </c>
      <c r="R51" s="289">
        <v>3.1199999999999997</v>
      </c>
      <c r="S51" s="291">
        <f t="shared" si="18"/>
        <v>115.91900000000001</v>
      </c>
      <c r="T51" s="292">
        <f t="shared" si="5"/>
        <v>0.0010376057266877827</v>
      </c>
      <c r="U51" s="293">
        <v>25.524</v>
      </c>
      <c r="V51" s="289">
        <v>83.00899999999999</v>
      </c>
      <c r="W51" s="290">
        <v>0.1</v>
      </c>
      <c r="X51" s="289">
        <v>0.115</v>
      </c>
      <c r="Y51" s="291">
        <f t="shared" si="19"/>
        <v>108.74799999999998</v>
      </c>
      <c r="Z51" s="295">
        <f t="shared" si="20"/>
        <v>0.06594144260124368</v>
      </c>
    </row>
    <row r="52" spans="1:26" ht="18.75" customHeight="1">
      <c r="A52" s="336" t="s">
        <v>429</v>
      </c>
      <c r="B52" s="337" t="s">
        <v>430</v>
      </c>
      <c r="C52" s="288">
        <v>0.122</v>
      </c>
      <c r="D52" s="289">
        <v>0.162</v>
      </c>
      <c r="E52" s="290">
        <v>11.440999999999999</v>
      </c>
      <c r="F52" s="289">
        <v>12.577</v>
      </c>
      <c r="G52" s="291">
        <f t="shared" si="15"/>
        <v>24.302</v>
      </c>
      <c r="H52" s="292">
        <f t="shared" si="1"/>
        <v>0.0008713741091381193</v>
      </c>
      <c r="I52" s="293">
        <v>16.47</v>
      </c>
      <c r="J52" s="289">
        <v>8.504</v>
      </c>
      <c r="K52" s="290">
        <v>0.05</v>
      </c>
      <c r="L52" s="289">
        <v>0.05</v>
      </c>
      <c r="M52" s="291">
        <f t="shared" si="16"/>
        <v>25.073999999999998</v>
      </c>
      <c r="N52" s="294">
        <f t="shared" si="17"/>
        <v>-0.03078886495971922</v>
      </c>
      <c r="O52" s="288">
        <v>6.444</v>
      </c>
      <c r="P52" s="289">
        <v>7.864999999999999</v>
      </c>
      <c r="Q52" s="290">
        <v>11.962</v>
      </c>
      <c r="R52" s="289">
        <v>12.905000000000001</v>
      </c>
      <c r="S52" s="291">
        <f t="shared" si="18"/>
        <v>39.176</v>
      </c>
      <c r="T52" s="292">
        <f t="shared" si="5"/>
        <v>0.0003506693635100421</v>
      </c>
      <c r="U52" s="293">
        <v>68.71800000000002</v>
      </c>
      <c r="V52" s="289">
        <v>43.695</v>
      </c>
      <c r="W52" s="290">
        <v>8.228</v>
      </c>
      <c r="X52" s="289">
        <v>4.667999999999999</v>
      </c>
      <c r="Y52" s="291">
        <f t="shared" si="19"/>
        <v>125.309</v>
      </c>
      <c r="Z52" s="295">
        <f t="shared" si="20"/>
        <v>-0.6873648341300305</v>
      </c>
    </row>
    <row r="53" spans="1:26" ht="18.75" customHeight="1">
      <c r="A53" s="336" t="s">
        <v>459</v>
      </c>
      <c r="B53" s="337" t="s">
        <v>460</v>
      </c>
      <c r="C53" s="288">
        <v>1.21</v>
      </c>
      <c r="D53" s="289">
        <v>0</v>
      </c>
      <c r="E53" s="290">
        <v>11.368</v>
      </c>
      <c r="F53" s="289">
        <v>11.136</v>
      </c>
      <c r="G53" s="291">
        <f t="shared" si="15"/>
        <v>23.714</v>
      </c>
      <c r="H53" s="292">
        <f t="shared" si="1"/>
        <v>0.0008502907424945009</v>
      </c>
      <c r="I53" s="293">
        <v>3.989</v>
      </c>
      <c r="J53" s="289">
        <v>5.327</v>
      </c>
      <c r="K53" s="290">
        <v>0</v>
      </c>
      <c r="L53" s="289">
        <v>0.2</v>
      </c>
      <c r="M53" s="291">
        <f t="shared" si="16"/>
        <v>9.515999999999998</v>
      </c>
      <c r="N53" s="294">
        <f t="shared" si="17"/>
        <v>1.4920134510298446</v>
      </c>
      <c r="O53" s="288">
        <v>3.271</v>
      </c>
      <c r="P53" s="289">
        <v>1.164</v>
      </c>
      <c r="Q53" s="290">
        <v>36.019999999999996</v>
      </c>
      <c r="R53" s="289">
        <v>34.952999999999996</v>
      </c>
      <c r="S53" s="291">
        <f t="shared" si="18"/>
        <v>75.40799999999999</v>
      </c>
      <c r="T53" s="292">
        <f t="shared" si="5"/>
        <v>0.000674986608218431</v>
      </c>
      <c r="U53" s="293">
        <v>18.301000000000002</v>
      </c>
      <c r="V53" s="289">
        <v>24.292</v>
      </c>
      <c r="W53" s="290">
        <v>0.28099999999999997</v>
      </c>
      <c r="X53" s="289">
        <v>0.8</v>
      </c>
      <c r="Y53" s="291">
        <f t="shared" si="19"/>
        <v>43.674</v>
      </c>
      <c r="Z53" s="295">
        <f t="shared" si="20"/>
        <v>0.7266107981865637</v>
      </c>
    </row>
    <row r="54" spans="1:26" ht="18.75" customHeight="1">
      <c r="A54" s="336" t="s">
        <v>509</v>
      </c>
      <c r="B54" s="337" t="s">
        <v>509</v>
      </c>
      <c r="C54" s="288">
        <v>7.088</v>
      </c>
      <c r="D54" s="289">
        <v>5.134</v>
      </c>
      <c r="E54" s="290">
        <v>6.63</v>
      </c>
      <c r="F54" s="289">
        <v>2.822</v>
      </c>
      <c r="G54" s="291">
        <f t="shared" si="15"/>
        <v>21.674</v>
      </c>
      <c r="H54" s="292">
        <f t="shared" si="1"/>
        <v>0.0007771443684248043</v>
      </c>
      <c r="I54" s="293">
        <v>6.669</v>
      </c>
      <c r="J54" s="289">
        <v>10.449</v>
      </c>
      <c r="K54" s="290">
        <v>5.907</v>
      </c>
      <c r="L54" s="289">
        <v>4.755</v>
      </c>
      <c r="M54" s="291">
        <f t="shared" si="16"/>
        <v>27.779999999999998</v>
      </c>
      <c r="N54" s="294">
        <f t="shared" si="17"/>
        <v>-0.2197984161267098</v>
      </c>
      <c r="O54" s="288">
        <v>43.023</v>
      </c>
      <c r="P54" s="289">
        <v>44.52299999999999</v>
      </c>
      <c r="Q54" s="290">
        <v>13.004999999999999</v>
      </c>
      <c r="R54" s="289">
        <v>7.032</v>
      </c>
      <c r="S54" s="291">
        <f t="shared" si="18"/>
        <v>107.58299999999998</v>
      </c>
      <c r="T54" s="292">
        <f t="shared" si="5"/>
        <v>0.0009629891294287537</v>
      </c>
      <c r="U54" s="293">
        <v>62.03099999999999</v>
      </c>
      <c r="V54" s="289">
        <v>48.67300000000001</v>
      </c>
      <c r="W54" s="290">
        <v>25.590999999999998</v>
      </c>
      <c r="X54" s="289">
        <v>12.475</v>
      </c>
      <c r="Y54" s="291">
        <f t="shared" si="19"/>
        <v>148.77</v>
      </c>
      <c r="Z54" s="295">
        <f t="shared" si="20"/>
        <v>-0.2768501714055255</v>
      </c>
    </row>
    <row r="55" spans="1:26" ht="18.75" customHeight="1" thickBot="1">
      <c r="A55" s="338" t="s">
        <v>48</v>
      </c>
      <c r="B55" s="339" t="s">
        <v>48</v>
      </c>
      <c r="C55" s="340">
        <v>26.507999999999996</v>
      </c>
      <c r="D55" s="341">
        <v>93.102</v>
      </c>
      <c r="E55" s="342">
        <v>95.12900000000002</v>
      </c>
      <c r="F55" s="341">
        <v>128.46699999999996</v>
      </c>
      <c r="G55" s="343">
        <f t="shared" si="15"/>
        <v>343.206</v>
      </c>
      <c r="H55" s="344">
        <f t="shared" si="1"/>
        <v>0.01230601689164914</v>
      </c>
      <c r="I55" s="345">
        <v>38.506</v>
      </c>
      <c r="J55" s="341">
        <v>147.152</v>
      </c>
      <c r="K55" s="342">
        <v>96.96800000000003</v>
      </c>
      <c r="L55" s="341">
        <v>139.54700000000005</v>
      </c>
      <c r="M55" s="343">
        <f t="shared" si="16"/>
        <v>422.1730000000001</v>
      </c>
      <c r="N55" s="346">
        <f t="shared" si="17"/>
        <v>-0.18704891122833545</v>
      </c>
      <c r="O55" s="340">
        <v>149.202</v>
      </c>
      <c r="P55" s="341">
        <v>390.32500000000005</v>
      </c>
      <c r="Q55" s="342">
        <v>389.3250000000001</v>
      </c>
      <c r="R55" s="341">
        <v>541.2229999999996</v>
      </c>
      <c r="S55" s="343">
        <f t="shared" si="18"/>
        <v>1470.0749999999998</v>
      </c>
      <c r="T55" s="344">
        <f t="shared" si="5"/>
        <v>0.013158828480754161</v>
      </c>
      <c r="U55" s="345">
        <v>215.87399999999997</v>
      </c>
      <c r="V55" s="341">
        <v>661.293</v>
      </c>
      <c r="W55" s="342">
        <v>349.066</v>
      </c>
      <c r="X55" s="341">
        <v>486.15699999999975</v>
      </c>
      <c r="Y55" s="343">
        <f t="shared" si="19"/>
        <v>1712.3899999999996</v>
      </c>
      <c r="Z55" s="347">
        <f t="shared" si="20"/>
        <v>-0.14150689971326613</v>
      </c>
    </row>
    <row r="56" spans="1:2" ht="9" customHeight="1" thickTop="1">
      <c r="A56" s="87"/>
      <c r="B56" s="87"/>
    </row>
    <row r="57" spans="1:2" ht="15">
      <c r="A57" s="79" t="s">
        <v>37</v>
      </c>
      <c r="B57" s="87"/>
    </row>
    <row r="58" spans="1:3" ht="14.25">
      <c r="A58" s="62" t="s">
        <v>144</v>
      </c>
      <c r="B58" s="186"/>
      <c r="C58" s="186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6:Z65536 N56:N65536 Z4 N4 N6:N9 Z6:Z9">
    <cfRule type="cellIs" priority="3" dxfId="97" operator="lessThan" stopIfTrue="1">
      <formula>0</formula>
    </cfRule>
  </conditionalFormatting>
  <conditionalFormatting sqref="Z10:Z55 N10:N55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B15" sqref="B15"/>
    </sheetView>
  </sheetViews>
  <sheetFormatPr defaultColWidth="8.00390625" defaultRowHeight="15"/>
  <cols>
    <col min="1" max="1" width="25.421875" style="86" customWidth="1"/>
    <col min="2" max="2" width="38.140625" style="86" customWidth="1"/>
    <col min="3" max="3" width="11.00390625" style="86" customWidth="1"/>
    <col min="4" max="4" width="12.421875" style="86" bestFit="1" customWidth="1"/>
    <col min="5" max="5" width="9.57421875" style="86" customWidth="1"/>
    <col min="6" max="6" width="11.421875" style="86" customWidth="1"/>
    <col min="7" max="7" width="11.57421875" style="86" customWidth="1"/>
    <col min="8" max="8" width="10.7109375" style="86" customWidth="1"/>
    <col min="9" max="10" width="11.57421875" style="86" bestFit="1" customWidth="1"/>
    <col min="11" max="11" width="9.00390625" style="86" bestFit="1" customWidth="1"/>
    <col min="12" max="12" width="11.7109375" style="86" customWidth="1"/>
    <col min="13" max="13" width="11.57421875" style="86" bestFit="1" customWidth="1"/>
    <col min="14" max="14" width="9.421875" style="86" customWidth="1"/>
    <col min="15" max="15" width="11.57421875" style="86" bestFit="1" customWidth="1"/>
    <col min="16" max="16" width="12.421875" style="86" bestFit="1" customWidth="1"/>
    <col min="17" max="17" width="9.421875" style="86" customWidth="1"/>
    <col min="18" max="18" width="11.421875" style="86" customWidth="1"/>
    <col min="19" max="19" width="11.8515625" style="86" customWidth="1"/>
    <col min="20" max="20" width="11.00390625" style="86" customWidth="1"/>
    <col min="21" max="21" width="13.28125" style="86" customWidth="1"/>
    <col min="22" max="22" width="12.28125" style="86" customWidth="1"/>
    <col min="23" max="23" width="10.28125" style="86" customWidth="1"/>
    <col min="24" max="24" width="11.28125" style="86" customWidth="1"/>
    <col min="25" max="25" width="12.28125" style="86" customWidth="1"/>
    <col min="26" max="26" width="9.8515625" style="86" bestFit="1" customWidth="1"/>
    <col min="27" max="16384" width="8.00390625" style="86" customWidth="1"/>
  </cols>
  <sheetData>
    <row r="1" spans="2:26" ht="18">
      <c r="B1" s="485"/>
      <c r="Y1" s="609" t="s">
        <v>26</v>
      </c>
      <c r="Z1" s="609"/>
    </row>
    <row r="2" spans="1:27" ht="18">
      <c r="A2" s="487" t="s">
        <v>147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488"/>
      <c r="N2" s="488"/>
      <c r="X2" s="233"/>
      <c r="Y2" s="234"/>
      <c r="Z2" s="234"/>
      <c r="AA2" s="233"/>
    </row>
    <row r="3" spans="1:27" ht="18">
      <c r="A3" s="491" t="s">
        <v>146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488"/>
      <c r="N3" s="488"/>
      <c r="X3" s="233"/>
      <c r="Y3" s="234"/>
      <c r="Z3" s="234"/>
      <c r="AA3" s="233"/>
    </row>
    <row r="4" ht="5.25" customHeight="1" thickBot="1"/>
    <row r="5" spans="1:26" ht="24.75" customHeight="1" thickTop="1">
      <c r="A5" s="641" t="s">
        <v>116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3"/>
    </row>
    <row r="6" spans="1:26" ht="21" customHeight="1" thickBot="1">
      <c r="A6" s="653" t="s">
        <v>40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5"/>
    </row>
    <row r="7" spans="1:26" s="105" customFormat="1" ht="19.5" customHeight="1" thickBot="1" thickTop="1">
      <c r="A7" s="717" t="s">
        <v>113</v>
      </c>
      <c r="B7" s="717" t="s">
        <v>114</v>
      </c>
      <c r="C7" s="632" t="s">
        <v>33</v>
      </c>
      <c r="D7" s="633"/>
      <c r="E7" s="633"/>
      <c r="F7" s="633"/>
      <c r="G7" s="633"/>
      <c r="H7" s="633"/>
      <c r="I7" s="633"/>
      <c r="J7" s="633"/>
      <c r="K7" s="634"/>
      <c r="L7" s="634"/>
      <c r="M7" s="634"/>
      <c r="N7" s="635"/>
      <c r="O7" s="636" t="s">
        <v>32</v>
      </c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5"/>
    </row>
    <row r="8" spans="1:26" s="104" customFormat="1" ht="26.25" customHeight="1" thickBot="1">
      <c r="A8" s="718"/>
      <c r="B8" s="718"/>
      <c r="C8" s="726" t="s">
        <v>155</v>
      </c>
      <c r="D8" s="722"/>
      <c r="E8" s="722"/>
      <c r="F8" s="722"/>
      <c r="G8" s="723"/>
      <c r="H8" s="629" t="s">
        <v>31</v>
      </c>
      <c r="I8" s="726" t="s">
        <v>156</v>
      </c>
      <c r="J8" s="722"/>
      <c r="K8" s="722"/>
      <c r="L8" s="722"/>
      <c r="M8" s="723"/>
      <c r="N8" s="629" t="s">
        <v>30</v>
      </c>
      <c r="O8" s="721" t="s">
        <v>157</v>
      </c>
      <c r="P8" s="722"/>
      <c r="Q8" s="722"/>
      <c r="R8" s="722"/>
      <c r="S8" s="723"/>
      <c r="T8" s="629" t="s">
        <v>31</v>
      </c>
      <c r="U8" s="721" t="s">
        <v>158</v>
      </c>
      <c r="V8" s="722"/>
      <c r="W8" s="722"/>
      <c r="X8" s="722"/>
      <c r="Y8" s="723"/>
      <c r="Z8" s="629" t="s">
        <v>30</v>
      </c>
    </row>
    <row r="9" spans="1:26" s="99" customFormat="1" ht="26.25" customHeight="1">
      <c r="A9" s="719"/>
      <c r="B9" s="719"/>
      <c r="C9" s="650" t="s">
        <v>20</v>
      </c>
      <c r="D9" s="651"/>
      <c r="E9" s="648" t="s">
        <v>19</v>
      </c>
      <c r="F9" s="649"/>
      <c r="G9" s="637" t="s">
        <v>15</v>
      </c>
      <c r="H9" s="630"/>
      <c r="I9" s="650" t="s">
        <v>20</v>
      </c>
      <c r="J9" s="651"/>
      <c r="K9" s="648" t="s">
        <v>19</v>
      </c>
      <c r="L9" s="649"/>
      <c r="M9" s="637" t="s">
        <v>15</v>
      </c>
      <c r="N9" s="630"/>
      <c r="O9" s="651" t="s">
        <v>20</v>
      </c>
      <c r="P9" s="651"/>
      <c r="Q9" s="656" t="s">
        <v>19</v>
      </c>
      <c r="R9" s="651"/>
      <c r="S9" s="637" t="s">
        <v>15</v>
      </c>
      <c r="T9" s="630"/>
      <c r="U9" s="657" t="s">
        <v>20</v>
      </c>
      <c r="V9" s="649"/>
      <c r="W9" s="648" t="s">
        <v>19</v>
      </c>
      <c r="X9" s="652"/>
      <c r="Y9" s="637" t="s">
        <v>15</v>
      </c>
      <c r="Z9" s="630"/>
    </row>
    <row r="10" spans="1:26" s="99" customFormat="1" ht="31.5" thickBot="1">
      <c r="A10" s="720"/>
      <c r="B10" s="720"/>
      <c r="C10" s="102" t="s">
        <v>17</v>
      </c>
      <c r="D10" s="100" t="s">
        <v>16</v>
      </c>
      <c r="E10" s="101" t="s">
        <v>17</v>
      </c>
      <c r="F10" s="100" t="s">
        <v>16</v>
      </c>
      <c r="G10" s="638"/>
      <c r="H10" s="631"/>
      <c r="I10" s="102" t="s">
        <v>17</v>
      </c>
      <c r="J10" s="100" t="s">
        <v>16</v>
      </c>
      <c r="K10" s="101" t="s">
        <v>17</v>
      </c>
      <c r="L10" s="100" t="s">
        <v>16</v>
      </c>
      <c r="M10" s="638"/>
      <c r="N10" s="631"/>
      <c r="O10" s="103" t="s">
        <v>17</v>
      </c>
      <c r="P10" s="100" t="s">
        <v>16</v>
      </c>
      <c r="Q10" s="101" t="s">
        <v>17</v>
      </c>
      <c r="R10" s="100" t="s">
        <v>16</v>
      </c>
      <c r="S10" s="638"/>
      <c r="T10" s="631"/>
      <c r="U10" s="102" t="s">
        <v>17</v>
      </c>
      <c r="V10" s="100" t="s">
        <v>16</v>
      </c>
      <c r="W10" s="101" t="s">
        <v>17</v>
      </c>
      <c r="X10" s="100" t="s">
        <v>16</v>
      </c>
      <c r="Y10" s="638"/>
      <c r="Z10" s="631"/>
    </row>
    <row r="11" spans="1:26" s="504" customFormat="1" ht="18" customHeight="1" thickBot="1" thickTop="1">
      <c r="A11" s="493" t="s">
        <v>22</v>
      </c>
      <c r="B11" s="494"/>
      <c r="C11" s="495">
        <f>SUM(C12:C22)</f>
        <v>536373</v>
      </c>
      <c r="D11" s="496">
        <f>SUM(D12:D22)</f>
        <v>516395</v>
      </c>
      <c r="E11" s="497">
        <f>SUM(E12:E22)</f>
        <v>4038</v>
      </c>
      <c r="F11" s="496">
        <f>SUM(F12:F22)</f>
        <v>5221</v>
      </c>
      <c r="G11" s="498">
        <f aca="true" t="shared" si="0" ref="G11:G19">SUM(C11:F11)</f>
        <v>1062027</v>
      </c>
      <c r="H11" s="499">
        <f aca="true" t="shared" si="1" ref="H11:H22">G11/$G$11</f>
        <v>1</v>
      </c>
      <c r="I11" s="500">
        <f>SUM(I12:I22)</f>
        <v>497147</v>
      </c>
      <c r="J11" s="496">
        <f>SUM(J12:J22)</f>
        <v>488424</v>
      </c>
      <c r="K11" s="497">
        <f>SUM(K12:K22)</f>
        <v>1364</v>
      </c>
      <c r="L11" s="496">
        <f>SUM(L12:L22)</f>
        <v>1691</v>
      </c>
      <c r="M11" s="498">
        <f aca="true" t="shared" si="2" ref="M11:M22">SUM(I11:L11)</f>
        <v>988626</v>
      </c>
      <c r="N11" s="501">
        <f aca="true" t="shared" si="3" ref="N11:N19">IF(ISERROR(G11/M11-1),"         /0",(G11/M11-1))</f>
        <v>0.07424546795249154</v>
      </c>
      <c r="O11" s="502">
        <f>SUM(O12:O22)</f>
        <v>2170496</v>
      </c>
      <c r="P11" s="496">
        <f>SUM(P12:P22)</f>
        <v>2081700</v>
      </c>
      <c r="Q11" s="497">
        <f>SUM(Q12:Q22)</f>
        <v>26112</v>
      </c>
      <c r="R11" s="496">
        <f>SUM(R12:R22)</f>
        <v>27373</v>
      </c>
      <c r="S11" s="498">
        <f aca="true" t="shared" si="4" ref="S11:S19">SUM(O11:R11)</f>
        <v>4305681</v>
      </c>
      <c r="T11" s="499">
        <f aca="true" t="shared" si="5" ref="T11:T22">S11/$S$11</f>
        <v>1</v>
      </c>
      <c r="U11" s="500">
        <f>SUM(U12:U22)</f>
        <v>1989830</v>
      </c>
      <c r="V11" s="496">
        <f>SUM(V12:V22)</f>
        <v>1911563</v>
      </c>
      <c r="W11" s="497">
        <f>SUM(W12:W22)</f>
        <v>4743</v>
      </c>
      <c r="X11" s="496">
        <f>SUM(X12:X22)</f>
        <v>5312</v>
      </c>
      <c r="Y11" s="498">
        <f aca="true" t="shared" si="6" ref="Y11:Y19">SUM(U11:X11)</f>
        <v>3911448</v>
      </c>
      <c r="Z11" s="503">
        <f>IF(ISERROR(S11/Y11-1),"         /0",(S11/Y11-1))</f>
        <v>0.10078952858378787</v>
      </c>
    </row>
    <row r="12" spans="1:26" ht="21" customHeight="1" thickTop="1">
      <c r="A12" s="326" t="s">
        <v>398</v>
      </c>
      <c r="B12" s="327" t="s">
        <v>399</v>
      </c>
      <c r="C12" s="328">
        <v>345609</v>
      </c>
      <c r="D12" s="329">
        <v>343007</v>
      </c>
      <c r="E12" s="330">
        <v>2388</v>
      </c>
      <c r="F12" s="329">
        <v>3272</v>
      </c>
      <c r="G12" s="331">
        <f t="shared" si="0"/>
        <v>694276</v>
      </c>
      <c r="H12" s="332">
        <f t="shared" si="1"/>
        <v>0.6537272592881349</v>
      </c>
      <c r="I12" s="333">
        <v>322873</v>
      </c>
      <c r="J12" s="329">
        <v>325623</v>
      </c>
      <c r="K12" s="330">
        <v>1018</v>
      </c>
      <c r="L12" s="329">
        <v>1122</v>
      </c>
      <c r="M12" s="331">
        <f t="shared" si="2"/>
        <v>650636</v>
      </c>
      <c r="N12" s="334">
        <f t="shared" si="3"/>
        <v>0.0670728333507522</v>
      </c>
      <c r="O12" s="328">
        <v>1374547</v>
      </c>
      <c r="P12" s="329">
        <v>1367375</v>
      </c>
      <c r="Q12" s="330">
        <v>16652</v>
      </c>
      <c r="R12" s="329">
        <v>17309</v>
      </c>
      <c r="S12" s="331">
        <f t="shared" si="4"/>
        <v>2775883</v>
      </c>
      <c r="T12" s="332">
        <f t="shared" si="5"/>
        <v>0.6447024291859987</v>
      </c>
      <c r="U12" s="333">
        <v>1265394</v>
      </c>
      <c r="V12" s="329">
        <v>1261604</v>
      </c>
      <c r="W12" s="330">
        <v>3441</v>
      </c>
      <c r="X12" s="329">
        <v>3741</v>
      </c>
      <c r="Y12" s="331">
        <f t="shared" si="6"/>
        <v>2534180</v>
      </c>
      <c r="Z12" s="335">
        <f aca="true" t="shared" si="7" ref="Z12:Z19">IF(ISERROR(S12/Y12-1),"         /0",IF(S12/Y12&gt;5,"  *  ",(S12/Y12-1)))</f>
        <v>0.09537720288219464</v>
      </c>
    </row>
    <row r="13" spans="1:26" ht="21" customHeight="1">
      <c r="A13" s="336" t="s">
        <v>400</v>
      </c>
      <c r="B13" s="337" t="s">
        <v>401</v>
      </c>
      <c r="C13" s="288">
        <v>70706</v>
      </c>
      <c r="D13" s="289">
        <v>65914</v>
      </c>
      <c r="E13" s="290">
        <v>821</v>
      </c>
      <c r="F13" s="289">
        <v>761</v>
      </c>
      <c r="G13" s="291">
        <f t="shared" si="0"/>
        <v>138202</v>
      </c>
      <c r="H13" s="292">
        <f t="shared" si="1"/>
        <v>0.1301304015811274</v>
      </c>
      <c r="I13" s="293">
        <v>65786</v>
      </c>
      <c r="J13" s="289">
        <v>62298</v>
      </c>
      <c r="K13" s="290">
        <v>0</v>
      </c>
      <c r="L13" s="289">
        <v>24</v>
      </c>
      <c r="M13" s="291">
        <f t="shared" si="2"/>
        <v>128108</v>
      </c>
      <c r="N13" s="294">
        <f t="shared" si="3"/>
        <v>0.07879289349611263</v>
      </c>
      <c r="O13" s="288">
        <v>281908</v>
      </c>
      <c r="P13" s="289">
        <v>261114</v>
      </c>
      <c r="Q13" s="290">
        <v>4673</v>
      </c>
      <c r="R13" s="289">
        <v>4542</v>
      </c>
      <c r="S13" s="291">
        <f t="shared" si="4"/>
        <v>552237</v>
      </c>
      <c r="T13" s="292">
        <f t="shared" si="5"/>
        <v>0.12825775992229801</v>
      </c>
      <c r="U13" s="293">
        <v>251185</v>
      </c>
      <c r="V13" s="289">
        <v>233985</v>
      </c>
      <c r="W13" s="290">
        <v>272</v>
      </c>
      <c r="X13" s="289">
        <v>355</v>
      </c>
      <c r="Y13" s="291">
        <f t="shared" si="6"/>
        <v>485797</v>
      </c>
      <c r="Z13" s="295">
        <f t="shared" si="7"/>
        <v>0.1367649450284789</v>
      </c>
    </row>
    <row r="14" spans="1:26" ht="21" customHeight="1">
      <c r="A14" s="336" t="s">
        <v>402</v>
      </c>
      <c r="B14" s="337" t="s">
        <v>403</v>
      </c>
      <c r="C14" s="288">
        <v>41890</v>
      </c>
      <c r="D14" s="289">
        <v>38670</v>
      </c>
      <c r="E14" s="290">
        <v>73</v>
      </c>
      <c r="F14" s="289">
        <v>322</v>
      </c>
      <c r="G14" s="291">
        <f t="shared" si="0"/>
        <v>80955</v>
      </c>
      <c r="H14" s="292">
        <f t="shared" si="1"/>
        <v>0.07622687558790878</v>
      </c>
      <c r="I14" s="293">
        <v>31254</v>
      </c>
      <c r="J14" s="289">
        <v>28923</v>
      </c>
      <c r="K14" s="290">
        <v>268</v>
      </c>
      <c r="L14" s="289">
        <v>242</v>
      </c>
      <c r="M14" s="291">
        <f t="shared" si="2"/>
        <v>60687</v>
      </c>
      <c r="N14" s="294">
        <f t="shared" si="3"/>
        <v>0.33397597508527355</v>
      </c>
      <c r="O14" s="288">
        <v>178166</v>
      </c>
      <c r="P14" s="289">
        <v>163556</v>
      </c>
      <c r="Q14" s="290">
        <v>216</v>
      </c>
      <c r="R14" s="289">
        <v>637</v>
      </c>
      <c r="S14" s="291">
        <f t="shared" si="4"/>
        <v>342575</v>
      </c>
      <c r="T14" s="292">
        <f t="shared" si="5"/>
        <v>0.07956348833088192</v>
      </c>
      <c r="U14" s="293">
        <v>132155</v>
      </c>
      <c r="V14" s="289">
        <v>123975</v>
      </c>
      <c r="W14" s="290">
        <v>406</v>
      </c>
      <c r="X14" s="289">
        <v>437</v>
      </c>
      <c r="Y14" s="291">
        <f t="shared" si="6"/>
        <v>256973</v>
      </c>
      <c r="Z14" s="295">
        <f t="shared" si="7"/>
        <v>0.3331167087592859</v>
      </c>
    </row>
    <row r="15" spans="1:26" ht="21" customHeight="1">
      <c r="A15" s="336" t="s">
        <v>404</v>
      </c>
      <c r="B15" s="337" t="s">
        <v>405</v>
      </c>
      <c r="C15" s="288">
        <v>39661</v>
      </c>
      <c r="D15" s="289">
        <v>36101</v>
      </c>
      <c r="E15" s="290">
        <v>556</v>
      </c>
      <c r="F15" s="289">
        <v>662</v>
      </c>
      <c r="G15" s="291">
        <f>SUM(C15:F15)</f>
        <v>76980</v>
      </c>
      <c r="H15" s="292">
        <f t="shared" si="1"/>
        <v>0.07248403289181914</v>
      </c>
      <c r="I15" s="293">
        <v>39167</v>
      </c>
      <c r="J15" s="289">
        <v>37413</v>
      </c>
      <c r="K15" s="290">
        <v>0</v>
      </c>
      <c r="L15" s="289">
        <v>121</v>
      </c>
      <c r="M15" s="291">
        <f>SUM(I15:L15)</f>
        <v>76701</v>
      </c>
      <c r="N15" s="294">
        <f>IF(ISERROR(G15/M15-1),"         /0",(G15/M15-1))</f>
        <v>0.003637501466734472</v>
      </c>
      <c r="O15" s="288">
        <v>172886</v>
      </c>
      <c r="P15" s="289">
        <v>149831</v>
      </c>
      <c r="Q15" s="290">
        <v>3394</v>
      </c>
      <c r="R15" s="289">
        <v>3620</v>
      </c>
      <c r="S15" s="291">
        <f>SUM(O15:R15)</f>
        <v>329731</v>
      </c>
      <c r="T15" s="292">
        <f t="shared" si="5"/>
        <v>0.07658045266242436</v>
      </c>
      <c r="U15" s="293">
        <v>174128</v>
      </c>
      <c r="V15" s="289">
        <v>148201</v>
      </c>
      <c r="W15" s="290">
        <v>171</v>
      </c>
      <c r="X15" s="289">
        <v>405</v>
      </c>
      <c r="Y15" s="291">
        <f>SUM(U15:X15)</f>
        <v>322905</v>
      </c>
      <c r="Z15" s="295">
        <f>IF(ISERROR(S15/Y15-1),"         /0",IF(S15/Y15&gt;5,"  *  ",(S15/Y15-1)))</f>
        <v>0.02113934438921672</v>
      </c>
    </row>
    <row r="16" spans="1:26" ht="21" customHeight="1">
      <c r="A16" s="336" t="s">
        <v>406</v>
      </c>
      <c r="B16" s="337" t="s">
        <v>407</v>
      </c>
      <c r="C16" s="288">
        <v>12226</v>
      </c>
      <c r="D16" s="289">
        <v>11161</v>
      </c>
      <c r="E16" s="290">
        <v>75</v>
      </c>
      <c r="F16" s="289">
        <v>97</v>
      </c>
      <c r="G16" s="291">
        <f t="shared" si="0"/>
        <v>23559</v>
      </c>
      <c r="H16" s="292">
        <f t="shared" si="1"/>
        <v>0.02218305184331472</v>
      </c>
      <c r="I16" s="293">
        <v>12959</v>
      </c>
      <c r="J16" s="289">
        <v>12077</v>
      </c>
      <c r="K16" s="290">
        <v>15</v>
      </c>
      <c r="L16" s="289">
        <v>21</v>
      </c>
      <c r="M16" s="291">
        <f t="shared" si="2"/>
        <v>25072</v>
      </c>
      <c r="N16" s="294">
        <f t="shared" si="3"/>
        <v>-0.0603462029355456</v>
      </c>
      <c r="O16" s="288">
        <v>54530</v>
      </c>
      <c r="P16" s="289">
        <v>50077</v>
      </c>
      <c r="Q16" s="290">
        <v>536</v>
      </c>
      <c r="R16" s="289">
        <v>469</v>
      </c>
      <c r="S16" s="291">
        <f t="shared" si="4"/>
        <v>105612</v>
      </c>
      <c r="T16" s="292">
        <f t="shared" si="5"/>
        <v>0.02452852405926031</v>
      </c>
      <c r="U16" s="293">
        <v>51752</v>
      </c>
      <c r="V16" s="289">
        <v>49102</v>
      </c>
      <c r="W16" s="290">
        <v>78</v>
      </c>
      <c r="X16" s="289">
        <v>70</v>
      </c>
      <c r="Y16" s="291">
        <f t="shared" si="6"/>
        <v>101002</v>
      </c>
      <c r="Z16" s="295">
        <f t="shared" si="7"/>
        <v>0.045642660541375335</v>
      </c>
    </row>
    <row r="17" spans="1:26" ht="21" customHeight="1">
      <c r="A17" s="336" t="s">
        <v>412</v>
      </c>
      <c r="B17" s="337" t="s">
        <v>413</v>
      </c>
      <c r="C17" s="288">
        <v>8733</v>
      </c>
      <c r="D17" s="289">
        <v>7118</v>
      </c>
      <c r="E17" s="290">
        <v>60</v>
      </c>
      <c r="F17" s="289">
        <v>32</v>
      </c>
      <c r="G17" s="291">
        <f>SUM(C17:F17)</f>
        <v>15943</v>
      </c>
      <c r="H17" s="292">
        <f t="shared" si="1"/>
        <v>0.015011859397171635</v>
      </c>
      <c r="I17" s="293">
        <v>8447</v>
      </c>
      <c r="J17" s="289">
        <v>7261</v>
      </c>
      <c r="K17" s="290">
        <v>0</v>
      </c>
      <c r="L17" s="289">
        <v>119</v>
      </c>
      <c r="M17" s="291">
        <f t="shared" si="2"/>
        <v>15827</v>
      </c>
      <c r="N17" s="294">
        <f>IF(ISERROR(G17/M17-1),"         /0",(G17/M17-1))</f>
        <v>0.007329247488468971</v>
      </c>
      <c r="O17" s="288">
        <v>37163</v>
      </c>
      <c r="P17" s="289">
        <v>30286</v>
      </c>
      <c r="Q17" s="290">
        <v>112</v>
      </c>
      <c r="R17" s="289">
        <v>116</v>
      </c>
      <c r="S17" s="291">
        <f>SUM(O17:R17)</f>
        <v>67677</v>
      </c>
      <c r="T17" s="292">
        <f t="shared" si="5"/>
        <v>0.01571807107865167</v>
      </c>
      <c r="U17" s="293">
        <v>39996</v>
      </c>
      <c r="V17" s="289">
        <v>29444</v>
      </c>
      <c r="W17" s="290">
        <v>73</v>
      </c>
      <c r="X17" s="289">
        <v>138</v>
      </c>
      <c r="Y17" s="291">
        <f>SUM(U17:X17)</f>
        <v>69651</v>
      </c>
      <c r="Z17" s="295">
        <f>IF(ISERROR(S17/Y17-1),"         /0",IF(S17/Y17&gt;5,"  *  ",(S17/Y17-1)))</f>
        <v>-0.028341301632424543</v>
      </c>
    </row>
    <row r="18" spans="1:26" ht="21" customHeight="1">
      <c r="A18" s="336" t="s">
        <v>408</v>
      </c>
      <c r="B18" s="337" t="s">
        <v>409</v>
      </c>
      <c r="C18" s="288">
        <v>4688</v>
      </c>
      <c r="D18" s="289">
        <v>3943</v>
      </c>
      <c r="E18" s="290">
        <v>1</v>
      </c>
      <c r="F18" s="289">
        <v>1</v>
      </c>
      <c r="G18" s="291">
        <f t="shared" si="0"/>
        <v>8633</v>
      </c>
      <c r="H18" s="292">
        <f t="shared" si="1"/>
        <v>0.008128795218953943</v>
      </c>
      <c r="I18" s="293">
        <v>4955</v>
      </c>
      <c r="J18" s="289">
        <v>3960</v>
      </c>
      <c r="K18" s="290">
        <v>30</v>
      </c>
      <c r="L18" s="289">
        <v>3</v>
      </c>
      <c r="M18" s="291">
        <f t="shared" si="2"/>
        <v>8948</v>
      </c>
      <c r="N18" s="294">
        <f t="shared" si="3"/>
        <v>-0.035203397407241876</v>
      </c>
      <c r="O18" s="288">
        <v>19952</v>
      </c>
      <c r="P18" s="289">
        <v>17326</v>
      </c>
      <c r="Q18" s="290">
        <v>153</v>
      </c>
      <c r="R18" s="289">
        <v>149</v>
      </c>
      <c r="S18" s="291">
        <f t="shared" si="4"/>
        <v>37580</v>
      </c>
      <c r="T18" s="292">
        <f t="shared" si="5"/>
        <v>0.008728003769903065</v>
      </c>
      <c r="U18" s="293">
        <v>24926</v>
      </c>
      <c r="V18" s="289">
        <v>22539</v>
      </c>
      <c r="W18" s="290">
        <v>198</v>
      </c>
      <c r="X18" s="289">
        <v>95</v>
      </c>
      <c r="Y18" s="291">
        <f t="shared" si="6"/>
        <v>47758</v>
      </c>
      <c r="Z18" s="295">
        <f t="shared" si="7"/>
        <v>-0.2131161271410026</v>
      </c>
    </row>
    <row r="19" spans="1:26" ht="21" customHeight="1">
      <c r="A19" s="336" t="s">
        <v>414</v>
      </c>
      <c r="B19" s="337" t="s">
        <v>415</v>
      </c>
      <c r="C19" s="288">
        <v>3637</v>
      </c>
      <c r="D19" s="289">
        <v>3050</v>
      </c>
      <c r="E19" s="290">
        <v>22</v>
      </c>
      <c r="F19" s="289">
        <v>17</v>
      </c>
      <c r="G19" s="291">
        <f t="shared" si="0"/>
        <v>6726</v>
      </c>
      <c r="H19" s="292">
        <f t="shared" si="1"/>
        <v>0.006333172320477728</v>
      </c>
      <c r="I19" s="293">
        <v>3737</v>
      </c>
      <c r="J19" s="289">
        <v>3498</v>
      </c>
      <c r="K19" s="290">
        <v>2</v>
      </c>
      <c r="L19" s="289">
        <v>21</v>
      </c>
      <c r="M19" s="291">
        <f t="shared" si="2"/>
        <v>7258</v>
      </c>
      <c r="N19" s="294">
        <f t="shared" si="3"/>
        <v>-0.0732984293193717</v>
      </c>
      <c r="O19" s="288">
        <v>14400</v>
      </c>
      <c r="P19" s="289">
        <v>12642</v>
      </c>
      <c r="Q19" s="290">
        <v>23</v>
      </c>
      <c r="R19" s="289">
        <v>55</v>
      </c>
      <c r="S19" s="291">
        <f t="shared" si="4"/>
        <v>27120</v>
      </c>
      <c r="T19" s="292">
        <f t="shared" si="5"/>
        <v>0.006298655195310567</v>
      </c>
      <c r="U19" s="293">
        <v>14595</v>
      </c>
      <c r="V19" s="289">
        <v>12931</v>
      </c>
      <c r="W19" s="290">
        <v>19</v>
      </c>
      <c r="X19" s="289">
        <v>22</v>
      </c>
      <c r="Y19" s="291">
        <f t="shared" si="6"/>
        <v>27567</v>
      </c>
      <c r="Z19" s="295">
        <f t="shared" si="7"/>
        <v>-0.016215039721406033</v>
      </c>
    </row>
    <row r="20" spans="1:26" ht="21" customHeight="1">
      <c r="A20" s="336" t="s">
        <v>429</v>
      </c>
      <c r="B20" s="337" t="s">
        <v>430</v>
      </c>
      <c r="C20" s="288">
        <v>3261</v>
      </c>
      <c r="D20" s="289">
        <v>2806</v>
      </c>
      <c r="E20" s="290">
        <v>10</v>
      </c>
      <c r="F20" s="289">
        <v>6</v>
      </c>
      <c r="G20" s="291">
        <f>SUM(C20:F20)</f>
        <v>6083</v>
      </c>
      <c r="H20" s="292">
        <f t="shared" si="1"/>
        <v>0.005727726319575679</v>
      </c>
      <c r="I20" s="293">
        <v>3183</v>
      </c>
      <c r="J20" s="289">
        <v>3005</v>
      </c>
      <c r="K20" s="290">
        <v>0</v>
      </c>
      <c r="L20" s="289"/>
      <c r="M20" s="291">
        <f t="shared" si="2"/>
        <v>6188</v>
      </c>
      <c r="N20" s="294">
        <f>IF(ISERROR(G20/M20-1),"         /0",(G20/M20-1))</f>
        <v>-0.016968325791855254</v>
      </c>
      <c r="O20" s="288">
        <v>13745</v>
      </c>
      <c r="P20" s="289">
        <v>11228</v>
      </c>
      <c r="Q20" s="290">
        <v>10</v>
      </c>
      <c r="R20" s="289">
        <v>22</v>
      </c>
      <c r="S20" s="291">
        <f>SUM(O20:R20)</f>
        <v>25005</v>
      </c>
      <c r="T20" s="292">
        <f t="shared" si="5"/>
        <v>0.005807443700543538</v>
      </c>
      <c r="U20" s="293">
        <v>14997</v>
      </c>
      <c r="V20" s="289">
        <v>12151</v>
      </c>
      <c r="W20" s="290">
        <v>1</v>
      </c>
      <c r="X20" s="289">
        <v>4</v>
      </c>
      <c r="Y20" s="291">
        <f>SUM(U20:X20)</f>
        <v>27153</v>
      </c>
      <c r="Z20" s="295">
        <f>IF(ISERROR(S20/Y20-1),"         /0",IF(S20/Y20&gt;5,"  *  ",(S20/Y20-1)))</f>
        <v>-0.07910728096342945</v>
      </c>
    </row>
    <row r="21" spans="1:26" ht="21" customHeight="1">
      <c r="A21" s="336" t="s">
        <v>420</v>
      </c>
      <c r="B21" s="337" t="s">
        <v>421</v>
      </c>
      <c r="C21" s="288">
        <v>2643</v>
      </c>
      <c r="D21" s="289">
        <v>1763</v>
      </c>
      <c r="E21" s="290">
        <v>4</v>
      </c>
      <c r="F21" s="289">
        <v>5</v>
      </c>
      <c r="G21" s="291">
        <f>SUM(C21:F21)</f>
        <v>4415</v>
      </c>
      <c r="H21" s="292">
        <f t="shared" si="1"/>
        <v>0.00415714478068825</v>
      </c>
      <c r="I21" s="293">
        <v>1470</v>
      </c>
      <c r="J21" s="289">
        <v>1301</v>
      </c>
      <c r="K21" s="290">
        <v>0</v>
      </c>
      <c r="L21" s="289">
        <v>6</v>
      </c>
      <c r="M21" s="291">
        <f t="shared" si="2"/>
        <v>2777</v>
      </c>
      <c r="N21" s="294">
        <f>IF(ISERROR(G21/M21-1),"         /0",(G21/M21-1))</f>
        <v>0.5898451566438603</v>
      </c>
      <c r="O21" s="288">
        <v>10209</v>
      </c>
      <c r="P21" s="289">
        <v>7413</v>
      </c>
      <c r="Q21" s="290">
        <v>250</v>
      </c>
      <c r="R21" s="289">
        <v>278</v>
      </c>
      <c r="S21" s="291">
        <f>SUM(O21:R21)</f>
        <v>18150</v>
      </c>
      <c r="T21" s="292">
        <f t="shared" si="5"/>
        <v>0.004215361054383732</v>
      </c>
      <c r="U21" s="293">
        <v>5812</v>
      </c>
      <c r="V21" s="289">
        <v>5522</v>
      </c>
      <c r="W21" s="290">
        <v>10</v>
      </c>
      <c r="X21" s="289">
        <v>9</v>
      </c>
      <c r="Y21" s="291">
        <f>SUM(U21:X21)</f>
        <v>11353</v>
      </c>
      <c r="Z21" s="295">
        <f>IF(ISERROR(S21/Y21-1),"         /0",IF(S21/Y21&gt;5,"  *  ",(S21/Y21-1)))</f>
        <v>0.5986963798115035</v>
      </c>
    </row>
    <row r="22" spans="1:26" ht="21" customHeight="1" thickBot="1">
      <c r="A22" s="338" t="s">
        <v>48</v>
      </c>
      <c r="B22" s="339"/>
      <c r="C22" s="340">
        <v>3319</v>
      </c>
      <c r="D22" s="341">
        <v>2862</v>
      </c>
      <c r="E22" s="342">
        <v>28</v>
      </c>
      <c r="F22" s="341">
        <v>46</v>
      </c>
      <c r="G22" s="343">
        <f>SUM(C22:F22)</f>
        <v>6255</v>
      </c>
      <c r="H22" s="344">
        <f t="shared" si="1"/>
        <v>0.00588968077082786</v>
      </c>
      <c r="I22" s="345">
        <v>3316</v>
      </c>
      <c r="J22" s="341">
        <v>3065</v>
      </c>
      <c r="K22" s="342">
        <v>31</v>
      </c>
      <c r="L22" s="341">
        <v>12</v>
      </c>
      <c r="M22" s="343">
        <f t="shared" si="2"/>
        <v>6424</v>
      </c>
      <c r="N22" s="346">
        <f>IF(ISERROR(G22/M22-1),"         /0",(G22/M22-1))</f>
        <v>-0.026307596513076015</v>
      </c>
      <c r="O22" s="340">
        <v>12990</v>
      </c>
      <c r="P22" s="341">
        <v>10852</v>
      </c>
      <c r="Q22" s="342">
        <v>93</v>
      </c>
      <c r="R22" s="341">
        <v>176</v>
      </c>
      <c r="S22" s="343">
        <f>SUM(O22:R22)</f>
        <v>24111</v>
      </c>
      <c r="T22" s="344">
        <f t="shared" si="5"/>
        <v>0.005599811040344141</v>
      </c>
      <c r="U22" s="345">
        <v>14890</v>
      </c>
      <c r="V22" s="341">
        <v>12109</v>
      </c>
      <c r="W22" s="342">
        <v>74</v>
      </c>
      <c r="X22" s="341">
        <v>36</v>
      </c>
      <c r="Y22" s="343">
        <f>SUM(U22:X22)</f>
        <v>27109</v>
      </c>
      <c r="Z22" s="347">
        <f>IF(ISERROR(S22/Y22-1),"         /0",IF(S22/Y22&gt;5,"  *  ",(S22/Y22-1)))</f>
        <v>-0.11059057877457668</v>
      </c>
    </row>
    <row r="23" spans="1:2" ht="6" customHeight="1" thickTop="1">
      <c r="A23" s="87"/>
      <c r="B23" s="87"/>
    </row>
    <row r="24" spans="1:2" ht="15">
      <c r="A24" s="87" t="s">
        <v>132</v>
      </c>
      <c r="B24" s="87"/>
    </row>
    <row r="25" s="233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7" operator="lessThan" stopIfTrue="1">
      <formula>0</formula>
    </cfRule>
  </conditionalFormatting>
  <conditionalFormatting sqref="N11:N22 Z11:Z22">
    <cfRule type="cellIs" priority="10" dxfId="97" operator="lessThan" stopIfTrue="1">
      <formula>0</formula>
    </cfRule>
    <cfRule type="cellIs" priority="11" dxfId="99" operator="greaterThanOrEqual" stopIfTrue="1">
      <formula>0</formula>
    </cfRule>
  </conditionalFormatting>
  <conditionalFormatting sqref="N9:N10 Z9:Z10">
    <cfRule type="cellIs" priority="6" dxfId="97" operator="lessThan" stopIfTrue="1">
      <formula>0</formula>
    </cfRule>
  </conditionalFormatting>
  <conditionalFormatting sqref="H9:H10">
    <cfRule type="cellIs" priority="5" dxfId="97" operator="lessThan" stopIfTrue="1">
      <formula>0</formula>
    </cfRule>
  </conditionalFormatting>
  <conditionalFormatting sqref="T9:T10">
    <cfRule type="cellIs" priority="4" dxfId="97" operator="lessThan" stopIfTrue="1">
      <formula>0</formula>
    </cfRule>
  </conditionalFormatting>
  <conditionalFormatting sqref="N8 Z8">
    <cfRule type="cellIs" priority="3" dxfId="97" operator="lessThan" stopIfTrue="1">
      <formula>0</formula>
    </cfRule>
  </conditionalFormatting>
  <conditionalFormatting sqref="H8">
    <cfRule type="cellIs" priority="2" dxfId="97" operator="lessThan" stopIfTrue="1">
      <formula>0</formula>
    </cfRule>
  </conditionalFormatting>
  <conditionalFormatting sqref="T8">
    <cfRule type="cellIs" priority="1" dxfId="97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6384" width="11.421875" style="175" customWidth="1"/>
  </cols>
  <sheetData>
    <row r="1" spans="1:8" ht="13.5" thickBot="1">
      <c r="A1" s="174"/>
      <c r="B1" s="174"/>
      <c r="C1" s="174"/>
      <c r="D1" s="174"/>
      <c r="E1" s="174"/>
      <c r="F1" s="174"/>
      <c r="G1" s="174"/>
      <c r="H1" s="174"/>
    </row>
    <row r="2" spans="1:14" ht="31.5" thickTop="1">
      <c r="A2" s="176" t="s">
        <v>150</v>
      </c>
      <c r="B2" s="177"/>
      <c r="M2" s="563" t="s">
        <v>26</v>
      </c>
      <c r="N2" s="563"/>
    </row>
    <row r="3" spans="1:2" ht="25.5">
      <c r="A3" s="178" t="s">
        <v>35</v>
      </c>
      <c r="B3" s="179"/>
    </row>
    <row r="9" spans="1:14" ht="27">
      <c r="A9" s="189" t="s">
        <v>102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</row>
    <row r="10" spans="1:14" ht="15.75">
      <c r="A10" s="181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</row>
    <row r="11" ht="15">
      <c r="A11" s="188" t="s">
        <v>145</v>
      </c>
    </row>
    <row r="12" ht="15">
      <c r="A12" s="188" t="s">
        <v>123</v>
      </c>
    </row>
    <row r="13" ht="15">
      <c r="A13" s="188" t="s">
        <v>124</v>
      </c>
    </row>
    <row r="15" ht="27">
      <c r="A15" s="189" t="s">
        <v>122</v>
      </c>
    </row>
    <row r="17" ht="22.5">
      <c r="A17" s="183" t="s">
        <v>141</v>
      </c>
    </row>
    <row r="18" ht="15">
      <c r="A18" s="188" t="s">
        <v>142</v>
      </c>
    </row>
    <row r="19" spans="1:18" ht="83.25" customHeight="1">
      <c r="A19" s="564" t="s">
        <v>143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</row>
    <row r="22" ht="22.5">
      <c r="A22" s="183" t="s">
        <v>103</v>
      </c>
    </row>
    <row r="24" spans="1:18" ht="38.25" customHeight="1">
      <c r="A24" s="565" t="s">
        <v>104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</row>
    <row r="25" ht="15.75">
      <c r="A25" s="182"/>
    </row>
    <row r="26" ht="22.5">
      <c r="A26" s="183" t="s">
        <v>105</v>
      </c>
    </row>
    <row r="27" ht="15.75">
      <c r="A27" s="182" t="s">
        <v>106</v>
      </c>
    </row>
    <row r="28" ht="15.75">
      <c r="A28" s="182" t="s">
        <v>107</v>
      </c>
    </row>
    <row r="30" ht="22.5">
      <c r="A30" s="183" t="s">
        <v>133</v>
      </c>
    </row>
    <row r="31" ht="15.75">
      <c r="A31" s="182" t="s">
        <v>134</v>
      </c>
    </row>
    <row r="32" ht="15.75">
      <c r="A32" s="182"/>
    </row>
    <row r="33" ht="22.5">
      <c r="A33" s="183" t="s">
        <v>135</v>
      </c>
    </row>
    <row r="34" ht="15.75">
      <c r="A34" s="182" t="s">
        <v>138</v>
      </c>
    </row>
    <row r="36" ht="22.5">
      <c r="A36" s="183" t="s">
        <v>136</v>
      </c>
    </row>
    <row r="37" ht="15.75">
      <c r="A37" s="182" t="s">
        <v>137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B1">
      <selection activeCell="Y1" sqref="Y1:Z1"/>
    </sheetView>
  </sheetViews>
  <sheetFormatPr defaultColWidth="8.00390625" defaultRowHeight="15"/>
  <cols>
    <col min="1" max="1" width="23.421875" style="86" customWidth="1"/>
    <col min="2" max="2" width="35.421875" style="86" customWidth="1"/>
    <col min="3" max="3" width="9.8515625" style="86" customWidth="1"/>
    <col min="4" max="4" width="12.421875" style="86" bestFit="1" customWidth="1"/>
    <col min="5" max="5" width="8.57421875" style="86" bestFit="1" customWidth="1"/>
    <col min="6" max="6" width="10.57421875" style="86" bestFit="1" customWidth="1"/>
    <col min="7" max="7" width="9.00390625" style="86" customWidth="1"/>
    <col min="8" max="8" width="10.7109375" style="86" customWidth="1"/>
    <col min="9" max="9" width="9.57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11.57421875" style="86" bestFit="1" customWidth="1"/>
    <col min="14" max="14" width="9.421875" style="86" customWidth="1"/>
    <col min="15" max="15" width="9.57421875" style="86" bestFit="1" customWidth="1"/>
    <col min="16" max="16" width="11.140625" style="86" customWidth="1"/>
    <col min="17" max="17" width="9.421875" style="86" customWidth="1"/>
    <col min="18" max="18" width="10.57421875" style="86" bestFit="1" customWidth="1"/>
    <col min="19" max="19" width="10.421875" style="86" customWidth="1"/>
    <col min="20" max="20" width="10.140625" style="86" customWidth="1"/>
    <col min="21" max="21" width="9.421875" style="86" customWidth="1"/>
    <col min="22" max="22" width="10.421875" style="86" customWidth="1"/>
    <col min="23" max="23" width="9.421875" style="86" customWidth="1"/>
    <col min="24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6" ht="16.5">
      <c r="A1" s="492" t="s">
        <v>148</v>
      </c>
      <c r="B1" s="488"/>
      <c r="C1" s="488"/>
      <c r="D1" s="488"/>
      <c r="E1" s="488"/>
      <c r="F1" s="488"/>
      <c r="G1" s="488"/>
      <c r="H1" s="488"/>
      <c r="I1" s="488"/>
      <c r="J1" s="233"/>
      <c r="K1" s="233"/>
      <c r="L1" s="233"/>
      <c r="M1" s="233"/>
      <c r="N1" s="233"/>
      <c r="O1" s="233"/>
      <c r="P1" s="233"/>
      <c r="Q1" s="233"/>
      <c r="R1" s="233"/>
      <c r="Y1" s="609" t="s">
        <v>26</v>
      </c>
      <c r="Z1" s="609"/>
    </row>
    <row r="2" spans="1:26" ht="16.5">
      <c r="A2" s="492" t="s">
        <v>149</v>
      </c>
      <c r="B2" s="488"/>
      <c r="C2" s="488"/>
      <c r="D2" s="488"/>
      <c r="E2" s="488"/>
      <c r="F2" s="488"/>
      <c r="G2" s="488"/>
      <c r="H2" s="488"/>
      <c r="I2" s="488"/>
      <c r="J2" s="233"/>
      <c r="K2" s="233"/>
      <c r="L2" s="233"/>
      <c r="M2" s="233"/>
      <c r="N2" s="233"/>
      <c r="O2" s="233"/>
      <c r="P2" s="233"/>
      <c r="Q2" s="233"/>
      <c r="R2" s="233"/>
      <c r="Y2" s="490"/>
      <c r="Z2" s="490"/>
    </row>
    <row r="3" ht="9.75" customHeight="1" thickBot="1"/>
    <row r="4" spans="1:26" ht="24.75" customHeight="1" thickTop="1">
      <c r="A4" s="641" t="s">
        <v>117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3"/>
    </row>
    <row r="5" spans="1:26" ht="21" customHeight="1" thickBot="1">
      <c r="A5" s="653" t="s">
        <v>40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5"/>
    </row>
    <row r="6" spans="1:26" s="105" customFormat="1" ht="19.5" customHeight="1" thickBot="1" thickTop="1">
      <c r="A6" s="717" t="s">
        <v>113</v>
      </c>
      <c r="B6" s="717" t="s">
        <v>114</v>
      </c>
      <c r="C6" s="732" t="s">
        <v>33</v>
      </c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4"/>
      <c r="O6" s="735" t="s">
        <v>32</v>
      </c>
      <c r="P6" s="733"/>
      <c r="Q6" s="733"/>
      <c r="R6" s="733"/>
      <c r="S6" s="733"/>
      <c r="T6" s="733"/>
      <c r="U6" s="733"/>
      <c r="V6" s="733"/>
      <c r="W6" s="733"/>
      <c r="X6" s="733"/>
      <c r="Y6" s="733"/>
      <c r="Z6" s="734"/>
    </row>
    <row r="7" spans="1:26" s="104" customFormat="1" ht="26.25" customHeight="1" thickBot="1">
      <c r="A7" s="718"/>
      <c r="B7" s="718"/>
      <c r="C7" s="726" t="s">
        <v>155</v>
      </c>
      <c r="D7" s="722"/>
      <c r="E7" s="722"/>
      <c r="F7" s="722"/>
      <c r="G7" s="723"/>
      <c r="H7" s="724" t="s">
        <v>31</v>
      </c>
      <c r="I7" s="726" t="s">
        <v>156</v>
      </c>
      <c r="J7" s="722"/>
      <c r="K7" s="722"/>
      <c r="L7" s="722"/>
      <c r="M7" s="723"/>
      <c r="N7" s="724" t="s">
        <v>30</v>
      </c>
      <c r="O7" s="721" t="s">
        <v>157</v>
      </c>
      <c r="P7" s="722"/>
      <c r="Q7" s="722"/>
      <c r="R7" s="722"/>
      <c r="S7" s="723"/>
      <c r="T7" s="724" t="s">
        <v>31</v>
      </c>
      <c r="U7" s="721" t="s">
        <v>158</v>
      </c>
      <c r="V7" s="722"/>
      <c r="W7" s="722"/>
      <c r="X7" s="722"/>
      <c r="Y7" s="723"/>
      <c r="Z7" s="724" t="s">
        <v>30</v>
      </c>
    </row>
    <row r="8" spans="1:26" s="99" customFormat="1" ht="26.25" customHeight="1">
      <c r="A8" s="719"/>
      <c r="B8" s="719"/>
      <c r="C8" s="657" t="s">
        <v>20</v>
      </c>
      <c r="D8" s="652"/>
      <c r="E8" s="648" t="s">
        <v>19</v>
      </c>
      <c r="F8" s="652"/>
      <c r="G8" s="637" t="s">
        <v>15</v>
      </c>
      <c r="H8" s="630"/>
      <c r="I8" s="727" t="s">
        <v>20</v>
      </c>
      <c r="J8" s="652"/>
      <c r="K8" s="648" t="s">
        <v>19</v>
      </c>
      <c r="L8" s="652"/>
      <c r="M8" s="637" t="s">
        <v>15</v>
      </c>
      <c r="N8" s="630"/>
      <c r="O8" s="727" t="s">
        <v>20</v>
      </c>
      <c r="P8" s="652"/>
      <c r="Q8" s="648" t="s">
        <v>19</v>
      </c>
      <c r="R8" s="652"/>
      <c r="S8" s="637" t="s">
        <v>15</v>
      </c>
      <c r="T8" s="630"/>
      <c r="U8" s="727" t="s">
        <v>20</v>
      </c>
      <c r="V8" s="652"/>
      <c r="W8" s="648" t="s">
        <v>19</v>
      </c>
      <c r="X8" s="652"/>
      <c r="Y8" s="637" t="s">
        <v>15</v>
      </c>
      <c r="Z8" s="630"/>
    </row>
    <row r="9" spans="1:26" s="99" customFormat="1" ht="19.5" customHeight="1" thickBot="1">
      <c r="A9" s="720"/>
      <c r="B9" s="720"/>
      <c r="C9" s="102" t="s">
        <v>28</v>
      </c>
      <c r="D9" s="100" t="s">
        <v>27</v>
      </c>
      <c r="E9" s="101" t="s">
        <v>28</v>
      </c>
      <c r="F9" s="187" t="s">
        <v>27</v>
      </c>
      <c r="G9" s="728"/>
      <c r="H9" s="725"/>
      <c r="I9" s="102" t="s">
        <v>28</v>
      </c>
      <c r="J9" s="100" t="s">
        <v>27</v>
      </c>
      <c r="K9" s="101" t="s">
        <v>28</v>
      </c>
      <c r="L9" s="187" t="s">
        <v>27</v>
      </c>
      <c r="M9" s="728"/>
      <c r="N9" s="725"/>
      <c r="O9" s="102" t="s">
        <v>28</v>
      </c>
      <c r="P9" s="100" t="s">
        <v>27</v>
      </c>
      <c r="Q9" s="101" t="s">
        <v>28</v>
      </c>
      <c r="R9" s="187" t="s">
        <v>27</v>
      </c>
      <c r="S9" s="728"/>
      <c r="T9" s="725"/>
      <c r="U9" s="102" t="s">
        <v>28</v>
      </c>
      <c r="V9" s="100" t="s">
        <v>27</v>
      </c>
      <c r="W9" s="101" t="s">
        <v>28</v>
      </c>
      <c r="X9" s="187" t="s">
        <v>27</v>
      </c>
      <c r="Y9" s="728"/>
      <c r="Z9" s="725"/>
    </row>
    <row r="10" spans="1:26" s="504" customFormat="1" ht="18" customHeight="1" thickBot="1" thickTop="1">
      <c r="A10" s="493" t="s">
        <v>22</v>
      </c>
      <c r="B10" s="494"/>
      <c r="C10" s="495">
        <f>SUM(C11:C15)</f>
        <v>25050.30299999999</v>
      </c>
      <c r="D10" s="496">
        <f>SUM(D11:D15)</f>
        <v>14368.512</v>
      </c>
      <c r="E10" s="497">
        <f>SUM(E11:E15)</f>
        <v>17124.501</v>
      </c>
      <c r="F10" s="496">
        <f>SUM(F11:F15)</f>
        <v>6096.027</v>
      </c>
      <c r="G10" s="498">
        <f aca="true" t="shared" si="0" ref="G10:G15">SUM(C10:F10)</f>
        <v>62639.34299999999</v>
      </c>
      <c r="H10" s="499">
        <f aca="true" t="shared" si="1" ref="H10:H15">G10/$G$10</f>
        <v>1</v>
      </c>
      <c r="I10" s="500">
        <f>SUM(I11:I15)</f>
        <v>24734.897999999986</v>
      </c>
      <c r="J10" s="496">
        <f>SUM(J11:J15)</f>
        <v>12783.227000000003</v>
      </c>
      <c r="K10" s="497">
        <f>SUM(K11:K15)</f>
        <v>17968.26</v>
      </c>
      <c r="L10" s="496">
        <f>SUM(L11:L15)</f>
        <v>4994.8780000000015</v>
      </c>
      <c r="M10" s="498">
        <f aca="true" t="shared" si="2" ref="M10:M15">SUM(I10:L10)</f>
        <v>60481.262999999984</v>
      </c>
      <c r="N10" s="501">
        <f aca="true" t="shared" si="3" ref="N10:N15">IF(ISERROR(G10/M10-1),"         /0",(G10/M10-1))</f>
        <v>0.03568179454188991</v>
      </c>
      <c r="O10" s="502">
        <f>SUM(O11:O15)</f>
        <v>91780.78100000002</v>
      </c>
      <c r="P10" s="496">
        <f>SUM(P11:P15)</f>
        <v>51726.458</v>
      </c>
      <c r="Q10" s="497">
        <f>SUM(Q11:Q15)</f>
        <v>57320.06799999997</v>
      </c>
      <c r="R10" s="496">
        <f>SUM(R11:R15)</f>
        <v>21557.618000000013</v>
      </c>
      <c r="S10" s="498">
        <f aca="true" t="shared" si="4" ref="S10:S15">SUM(O10:R10)</f>
        <v>222384.925</v>
      </c>
      <c r="T10" s="499">
        <f aca="true" t="shared" si="5" ref="T10:T15">S10/$S$10</f>
        <v>1</v>
      </c>
      <c r="U10" s="500">
        <f>SUM(U11:U15)</f>
        <v>92308.72599999998</v>
      </c>
      <c r="V10" s="496">
        <f>SUM(V11:V15)</f>
        <v>49949.80999999996</v>
      </c>
      <c r="W10" s="497">
        <f>SUM(W11:W15)</f>
        <v>52126.677</v>
      </c>
      <c r="X10" s="496">
        <f>SUM(X11:X15)</f>
        <v>19142.469</v>
      </c>
      <c r="Y10" s="498">
        <f aca="true" t="shared" si="6" ref="Y10:Y15">SUM(U10:X10)</f>
        <v>213527.68199999994</v>
      </c>
      <c r="Z10" s="503">
        <f>IF(ISERROR(S10/Y10-1),"         /0",(S10/Y10-1))</f>
        <v>0.041480537404045004</v>
      </c>
    </row>
    <row r="11" spans="1:26" ht="21.75" customHeight="1" thickTop="1">
      <c r="A11" s="326" t="s">
        <v>398</v>
      </c>
      <c r="B11" s="327" t="s">
        <v>399</v>
      </c>
      <c r="C11" s="328">
        <v>20241.10899999999</v>
      </c>
      <c r="D11" s="329">
        <v>12730.264</v>
      </c>
      <c r="E11" s="330">
        <v>13418.173999999999</v>
      </c>
      <c r="F11" s="329">
        <v>5809.489</v>
      </c>
      <c r="G11" s="331">
        <f t="shared" si="0"/>
        <v>52199.03599999999</v>
      </c>
      <c r="H11" s="332">
        <f t="shared" si="1"/>
        <v>0.8333266841575908</v>
      </c>
      <c r="I11" s="333">
        <v>19611.05599999999</v>
      </c>
      <c r="J11" s="329">
        <v>11061.993000000004</v>
      </c>
      <c r="K11" s="330">
        <v>14487.982</v>
      </c>
      <c r="L11" s="329">
        <v>4671.8</v>
      </c>
      <c r="M11" s="331">
        <f t="shared" si="2"/>
        <v>49832.83099999999</v>
      </c>
      <c r="N11" s="334">
        <f t="shared" si="3"/>
        <v>0.04748285322180479</v>
      </c>
      <c r="O11" s="328">
        <v>74416.17</v>
      </c>
      <c r="P11" s="329">
        <v>46250.66800000001</v>
      </c>
      <c r="Q11" s="330">
        <v>47865.42999999997</v>
      </c>
      <c r="R11" s="329">
        <v>20566.131000000012</v>
      </c>
      <c r="S11" s="331">
        <f t="shared" si="4"/>
        <v>189098.399</v>
      </c>
      <c r="T11" s="332">
        <f t="shared" si="5"/>
        <v>0.8503202229197866</v>
      </c>
      <c r="U11" s="333">
        <v>73123.03499999999</v>
      </c>
      <c r="V11" s="329">
        <v>43602.029999999955</v>
      </c>
      <c r="W11" s="330">
        <v>44107.56700000001</v>
      </c>
      <c r="X11" s="329">
        <v>17529.24</v>
      </c>
      <c r="Y11" s="331">
        <f t="shared" si="6"/>
        <v>178361.87199999994</v>
      </c>
      <c r="Z11" s="335">
        <f>IF(ISERROR(S11/Y11-1),"         /0",IF(S11/Y11&gt;5,"  *  ",(S11/Y11-1)))</f>
        <v>0.060195191268232806</v>
      </c>
    </row>
    <row r="12" spans="1:26" ht="21.75" customHeight="1">
      <c r="A12" s="336" t="s">
        <v>400</v>
      </c>
      <c r="B12" s="337" t="s">
        <v>401</v>
      </c>
      <c r="C12" s="288">
        <v>4495.841</v>
      </c>
      <c r="D12" s="289">
        <v>774.6529999999999</v>
      </c>
      <c r="E12" s="290">
        <v>3637.8060000000005</v>
      </c>
      <c r="F12" s="289">
        <v>257.631</v>
      </c>
      <c r="G12" s="291">
        <f>SUM(C12:F12)</f>
        <v>9165.931</v>
      </c>
      <c r="H12" s="292">
        <f>G12/$G$10</f>
        <v>0.14632865801290415</v>
      </c>
      <c r="I12" s="293">
        <v>4774.780000000001</v>
      </c>
      <c r="J12" s="289">
        <v>717.952</v>
      </c>
      <c r="K12" s="290">
        <v>3480.099</v>
      </c>
      <c r="L12" s="289">
        <v>322.48400000000004</v>
      </c>
      <c r="M12" s="291">
        <f>SUM(I12:L12)</f>
        <v>9295.315000000002</v>
      </c>
      <c r="N12" s="294">
        <f t="shared" si="3"/>
        <v>-0.01391927008390803</v>
      </c>
      <c r="O12" s="288">
        <v>16201.240000000002</v>
      </c>
      <c r="P12" s="289">
        <v>2420.285</v>
      </c>
      <c r="Q12" s="290">
        <v>9332.041</v>
      </c>
      <c r="R12" s="289">
        <v>883.1590000000001</v>
      </c>
      <c r="S12" s="291">
        <f>SUM(O12:R12)</f>
        <v>28836.725</v>
      </c>
      <c r="T12" s="292">
        <f>S12/$S$10</f>
        <v>0.12967032275231785</v>
      </c>
      <c r="U12" s="293">
        <v>17981.792999999994</v>
      </c>
      <c r="V12" s="289">
        <v>3322.766</v>
      </c>
      <c r="W12" s="290">
        <v>8016.82</v>
      </c>
      <c r="X12" s="289">
        <v>1586.2610000000002</v>
      </c>
      <c r="Y12" s="291">
        <f>SUM(U12:X12)</f>
        <v>30907.639999999992</v>
      </c>
      <c r="Z12" s="295">
        <f>IF(ISERROR(S12/Y12-1),"         /0",IF(S12/Y12&gt;5,"  *  ",(S12/Y12-1)))</f>
        <v>-0.06700333639190814</v>
      </c>
    </row>
    <row r="13" spans="1:26" ht="21.75" customHeight="1">
      <c r="A13" s="336" t="s">
        <v>404</v>
      </c>
      <c r="B13" s="337" t="s">
        <v>405</v>
      </c>
      <c r="C13" s="288">
        <v>219.86700000000002</v>
      </c>
      <c r="D13" s="289">
        <v>502.242</v>
      </c>
      <c r="E13" s="290">
        <v>68.481</v>
      </c>
      <c r="F13" s="289">
        <v>0</v>
      </c>
      <c r="G13" s="291">
        <f>SUM(C13:F13)</f>
        <v>790.59</v>
      </c>
      <c r="H13" s="292">
        <f>G13/$G$10</f>
        <v>0.012621300960963146</v>
      </c>
      <c r="I13" s="293">
        <v>211.656</v>
      </c>
      <c r="J13" s="289">
        <v>558.615</v>
      </c>
      <c r="K13" s="290">
        <v>0</v>
      </c>
      <c r="L13" s="289">
        <v>0.3</v>
      </c>
      <c r="M13" s="291">
        <f>SUM(I13:L13)</f>
        <v>770.5709999999999</v>
      </c>
      <c r="N13" s="294">
        <f t="shared" si="3"/>
        <v>0.025979436028607417</v>
      </c>
      <c r="O13" s="288">
        <v>847.9330000000001</v>
      </c>
      <c r="P13" s="289">
        <v>1878.0539999999996</v>
      </c>
      <c r="Q13" s="290">
        <v>121.00899999999999</v>
      </c>
      <c r="R13" s="289">
        <v>1.487</v>
      </c>
      <c r="S13" s="291">
        <f>SUM(O13:R13)</f>
        <v>2848.4829999999997</v>
      </c>
      <c r="T13" s="292">
        <f>S13/$S$10</f>
        <v>0.012808795380352333</v>
      </c>
      <c r="U13" s="293">
        <v>583.9730000000001</v>
      </c>
      <c r="V13" s="289">
        <v>1739.8719999999996</v>
      </c>
      <c r="W13" s="290">
        <v>0.1</v>
      </c>
      <c r="X13" s="289">
        <v>0.38</v>
      </c>
      <c r="Y13" s="291">
        <f>SUM(U13:X13)</f>
        <v>2324.325</v>
      </c>
      <c r="Z13" s="295">
        <f>IF(ISERROR(S13/Y13-1),"         /0",IF(S13/Y13&gt;5,"  *  ",(S13/Y13-1)))</f>
        <v>0.2255097716541361</v>
      </c>
    </row>
    <row r="14" spans="1:26" ht="21.75" customHeight="1">
      <c r="A14" s="336" t="s">
        <v>406</v>
      </c>
      <c r="B14" s="337" t="s">
        <v>407</v>
      </c>
      <c r="C14" s="288">
        <v>61.693</v>
      </c>
      <c r="D14" s="289">
        <v>339.244</v>
      </c>
      <c r="E14" s="290">
        <v>0</v>
      </c>
      <c r="F14" s="289">
        <v>28.827</v>
      </c>
      <c r="G14" s="291">
        <f>SUM(C14:F14)</f>
        <v>429.764</v>
      </c>
      <c r="H14" s="292">
        <f>G14/$G$10</f>
        <v>0.006860927644148504</v>
      </c>
      <c r="I14" s="293">
        <v>109.229</v>
      </c>
      <c r="J14" s="289">
        <v>412.653</v>
      </c>
      <c r="K14" s="290">
        <v>0.179</v>
      </c>
      <c r="L14" s="289">
        <v>0.194</v>
      </c>
      <c r="M14" s="291">
        <f>SUM(I14:L14)</f>
        <v>522.255</v>
      </c>
      <c r="N14" s="294">
        <f t="shared" si="3"/>
        <v>-0.17709930972417687</v>
      </c>
      <c r="O14" s="288">
        <v>225.509</v>
      </c>
      <c r="P14" s="289">
        <v>1093.4099999999999</v>
      </c>
      <c r="Q14" s="290">
        <v>0.938</v>
      </c>
      <c r="R14" s="289">
        <v>87.13199999999999</v>
      </c>
      <c r="S14" s="291">
        <f>SUM(O14:R14)</f>
        <v>1406.989</v>
      </c>
      <c r="T14" s="292">
        <f>S14/$S$10</f>
        <v>0.006326818240939668</v>
      </c>
      <c r="U14" s="293">
        <v>502.587</v>
      </c>
      <c r="V14" s="289">
        <v>1139.453</v>
      </c>
      <c r="W14" s="290">
        <v>1.344</v>
      </c>
      <c r="X14" s="289">
        <v>0.7369999999999999</v>
      </c>
      <c r="Y14" s="291">
        <f>SUM(U14:X14)</f>
        <v>1644.121</v>
      </c>
      <c r="Z14" s="295">
        <f>IF(ISERROR(S14/Y14-1),"         /0",IF(S14/Y14&gt;5,"  *  ",(S14/Y14-1)))</f>
        <v>-0.14423026042487141</v>
      </c>
    </row>
    <row r="15" spans="1:26" ht="21.75" customHeight="1" thickBot="1">
      <c r="A15" s="338" t="s">
        <v>48</v>
      </c>
      <c r="B15" s="339"/>
      <c r="C15" s="340">
        <v>31.793</v>
      </c>
      <c r="D15" s="341">
        <v>22.109</v>
      </c>
      <c r="E15" s="342">
        <v>0.04</v>
      </c>
      <c r="F15" s="341">
        <v>0.08</v>
      </c>
      <c r="G15" s="343">
        <f t="shared" si="0"/>
        <v>54.022</v>
      </c>
      <c r="H15" s="344">
        <f t="shared" si="1"/>
        <v>0.0008624292243933657</v>
      </c>
      <c r="I15" s="345">
        <v>28.177</v>
      </c>
      <c r="J15" s="341">
        <v>32.014</v>
      </c>
      <c r="K15" s="342">
        <v>0</v>
      </c>
      <c r="L15" s="341">
        <v>0.1</v>
      </c>
      <c r="M15" s="343">
        <f t="shared" si="2"/>
        <v>60.291000000000004</v>
      </c>
      <c r="N15" s="346">
        <f t="shared" si="3"/>
        <v>-0.1039790350135179</v>
      </c>
      <c r="O15" s="340">
        <v>89.92900000000002</v>
      </c>
      <c r="P15" s="341">
        <v>84.041</v>
      </c>
      <c r="Q15" s="342">
        <v>0.6499999999999999</v>
      </c>
      <c r="R15" s="341">
        <v>19.709</v>
      </c>
      <c r="S15" s="343">
        <f t="shared" si="4"/>
        <v>194.32900000000004</v>
      </c>
      <c r="T15" s="344">
        <f t="shared" si="5"/>
        <v>0.0008738407066036515</v>
      </c>
      <c r="U15" s="345">
        <v>117.338</v>
      </c>
      <c r="V15" s="341">
        <v>145.689</v>
      </c>
      <c r="W15" s="342">
        <v>0.846</v>
      </c>
      <c r="X15" s="341">
        <v>25.851</v>
      </c>
      <c r="Y15" s="343">
        <f t="shared" si="6"/>
        <v>289.724</v>
      </c>
      <c r="Z15" s="347">
        <f>IF(ISERROR(S15/Y15-1),"         /0",IF(S15/Y15&gt;5,"  *  ",(S15/Y15-1)))</f>
        <v>-0.3292616421145641</v>
      </c>
    </row>
    <row r="16" spans="1:2" ht="6" customHeight="1" thickTop="1">
      <c r="A16" s="87"/>
      <c r="B16" s="87"/>
    </row>
    <row r="17" spans="1:2" ht="15">
      <c r="A17" s="79" t="s">
        <v>37</v>
      </c>
      <c r="B17" s="87"/>
    </row>
    <row r="18" ht="14.25">
      <c r="A18" s="6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7" operator="lessThan" stopIfTrue="1">
      <formula>0</formula>
    </cfRule>
  </conditionalFormatting>
  <conditionalFormatting sqref="N10:N15 Z10:Z15">
    <cfRule type="cellIs" priority="13" dxfId="97" operator="lessThan" stopIfTrue="1">
      <formula>0</formula>
    </cfRule>
    <cfRule type="cellIs" priority="14" dxfId="99" operator="greaterThanOrEqual" stopIfTrue="1">
      <formula>0</formula>
    </cfRule>
  </conditionalFormatting>
  <conditionalFormatting sqref="N6:N9 Z6:Z9">
    <cfRule type="cellIs" priority="3" dxfId="97" operator="lessThan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8"/>
  <sheetViews>
    <sheetView showGridLines="0" zoomScale="88" zoomScaleNormal="88" zoomScalePageLayoutView="0" workbookViewId="0" topLeftCell="A7">
      <selection activeCell="N14" sqref="N14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8" width="12.140625" style="1" customWidth="1"/>
    <col min="9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6" t="s">
        <v>26</v>
      </c>
      <c r="O1" s="566"/>
    </row>
    <row r="2" ht="5.25" customHeight="1"/>
    <row r="3" ht="4.5" customHeight="1" thickBot="1"/>
    <row r="4" spans="1:15" ht="13.5" customHeight="1" thickTop="1">
      <c r="A4" s="575" t="s">
        <v>25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7"/>
    </row>
    <row r="5" spans="1:15" ht="12.75" customHeigh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80"/>
    </row>
    <row r="6" spans="1:15" ht="5.25" customHeight="1" thickBo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7"/>
    </row>
    <row r="7" spans="1:15" ht="17.25" customHeight="1" thickTop="1">
      <c r="A7" s="468"/>
      <c r="B7" s="469"/>
      <c r="C7" s="567" t="s">
        <v>24</v>
      </c>
      <c r="D7" s="568"/>
      <c r="E7" s="569"/>
      <c r="F7" s="590" t="s">
        <v>23</v>
      </c>
      <c r="G7" s="591"/>
      <c r="H7" s="591"/>
      <c r="I7" s="591"/>
      <c r="J7" s="591"/>
      <c r="K7" s="591"/>
      <c r="L7" s="591"/>
      <c r="M7" s="591"/>
      <c r="N7" s="591"/>
      <c r="O7" s="570" t="s">
        <v>22</v>
      </c>
    </row>
    <row r="8" spans="1:15" ht="3.75" customHeight="1" thickBot="1">
      <c r="A8" s="470"/>
      <c r="B8" s="471"/>
      <c r="C8" s="472"/>
      <c r="D8" s="473"/>
      <c r="E8" s="474"/>
      <c r="F8" s="592"/>
      <c r="G8" s="593"/>
      <c r="H8" s="593"/>
      <c r="I8" s="593"/>
      <c r="J8" s="593"/>
      <c r="K8" s="593"/>
      <c r="L8" s="593"/>
      <c r="M8" s="593"/>
      <c r="N8" s="593"/>
      <c r="O8" s="571"/>
    </row>
    <row r="9" spans="1:15" ht="21.75" customHeight="1" thickBot="1" thickTop="1">
      <c r="A9" s="584" t="s">
        <v>21</v>
      </c>
      <c r="B9" s="585"/>
      <c r="C9" s="586" t="s">
        <v>20</v>
      </c>
      <c r="D9" s="588" t="s">
        <v>19</v>
      </c>
      <c r="E9" s="573" t="s">
        <v>15</v>
      </c>
      <c r="F9" s="567" t="s">
        <v>20</v>
      </c>
      <c r="G9" s="568"/>
      <c r="H9" s="568"/>
      <c r="I9" s="567" t="s">
        <v>19</v>
      </c>
      <c r="J9" s="568"/>
      <c r="K9" s="569"/>
      <c r="L9" s="475" t="s">
        <v>18</v>
      </c>
      <c r="M9" s="476"/>
      <c r="N9" s="476"/>
      <c r="O9" s="571"/>
    </row>
    <row r="10" spans="1:15" s="59" customFormat="1" ht="18.75" customHeight="1" thickBot="1">
      <c r="A10" s="477"/>
      <c r="B10" s="478"/>
      <c r="C10" s="587"/>
      <c r="D10" s="589"/>
      <c r="E10" s="574"/>
      <c r="F10" s="479" t="s">
        <v>17</v>
      </c>
      <c r="G10" s="480" t="s">
        <v>16</v>
      </c>
      <c r="H10" s="481" t="s">
        <v>15</v>
      </c>
      <c r="I10" s="479" t="s">
        <v>17</v>
      </c>
      <c r="J10" s="480" t="s">
        <v>16</v>
      </c>
      <c r="K10" s="482" t="s">
        <v>15</v>
      </c>
      <c r="L10" s="479" t="s">
        <v>17</v>
      </c>
      <c r="M10" s="483" t="s">
        <v>16</v>
      </c>
      <c r="N10" s="482" t="s">
        <v>15</v>
      </c>
      <c r="O10" s="572"/>
    </row>
    <row r="11" spans="1:15" s="58" customFormat="1" ht="18.75" customHeight="1" thickTop="1">
      <c r="A11" s="581">
        <v>2017</v>
      </c>
      <c r="B11" s="240" t="s">
        <v>5</v>
      </c>
      <c r="C11" s="216">
        <v>2003813</v>
      </c>
      <c r="D11" s="217">
        <v>73533</v>
      </c>
      <c r="E11" s="453">
        <f aca="true" t="shared" si="0" ref="E11:E24">D11+C11</f>
        <v>2077346</v>
      </c>
      <c r="F11" s="216">
        <v>563580</v>
      </c>
      <c r="G11" s="218">
        <v>548420</v>
      </c>
      <c r="H11" s="219">
        <f aca="true" t="shared" si="1" ref="H11:H22">G11+F11</f>
        <v>1112000</v>
      </c>
      <c r="I11" s="220">
        <v>2837</v>
      </c>
      <c r="J11" s="221">
        <v>3208</v>
      </c>
      <c r="K11" s="222">
        <f aca="true" t="shared" si="2" ref="K11:K22">J11+I11</f>
        <v>6045</v>
      </c>
      <c r="L11" s="223">
        <f aca="true" t="shared" si="3" ref="L11:L24">I11+F11</f>
        <v>566417</v>
      </c>
      <c r="M11" s="224">
        <f aca="true" t="shared" si="4" ref="M11:M24">J11+G11</f>
        <v>551628</v>
      </c>
      <c r="N11" s="453">
        <f aca="true" t="shared" si="5" ref="N11:N24">K11+H11</f>
        <v>1118045</v>
      </c>
      <c r="O11" s="439">
        <f aca="true" t="shared" si="6" ref="O11:O24">N11+E11</f>
        <v>3195391</v>
      </c>
    </row>
    <row r="12" spans="1:15" ht="18.75" customHeight="1">
      <c r="A12" s="582"/>
      <c r="B12" s="240" t="s">
        <v>4</v>
      </c>
      <c r="C12" s="46">
        <v>1732756</v>
      </c>
      <c r="D12" s="54">
        <v>59977</v>
      </c>
      <c r="E12" s="454">
        <f t="shared" si="0"/>
        <v>1792733</v>
      </c>
      <c r="F12" s="46">
        <v>437567</v>
      </c>
      <c r="G12" s="44">
        <v>429472</v>
      </c>
      <c r="H12" s="49">
        <f t="shared" si="1"/>
        <v>867039</v>
      </c>
      <c r="I12" s="52">
        <v>280</v>
      </c>
      <c r="J12" s="51">
        <v>274</v>
      </c>
      <c r="K12" s="50">
        <f t="shared" si="2"/>
        <v>554</v>
      </c>
      <c r="L12" s="184">
        <f t="shared" si="3"/>
        <v>437847</v>
      </c>
      <c r="M12" s="204">
        <f t="shared" si="4"/>
        <v>429746</v>
      </c>
      <c r="N12" s="454">
        <f t="shared" si="5"/>
        <v>867593</v>
      </c>
      <c r="O12" s="440">
        <f t="shared" si="6"/>
        <v>2660326</v>
      </c>
    </row>
    <row r="13" spans="1:15" ht="18.75" customHeight="1">
      <c r="A13" s="582"/>
      <c r="B13" s="240" t="s">
        <v>3</v>
      </c>
      <c r="C13" s="46">
        <v>1924243</v>
      </c>
      <c r="D13" s="54">
        <v>61131</v>
      </c>
      <c r="E13" s="454">
        <f t="shared" si="0"/>
        <v>1985374</v>
      </c>
      <c r="F13" s="46">
        <v>491536</v>
      </c>
      <c r="G13" s="44">
        <v>445247</v>
      </c>
      <c r="H13" s="49">
        <f t="shared" si="1"/>
        <v>936783</v>
      </c>
      <c r="I13" s="184">
        <v>262</v>
      </c>
      <c r="J13" s="51">
        <v>139</v>
      </c>
      <c r="K13" s="50">
        <f t="shared" si="2"/>
        <v>401</v>
      </c>
      <c r="L13" s="184">
        <f t="shared" si="3"/>
        <v>491798</v>
      </c>
      <c r="M13" s="204">
        <f t="shared" si="4"/>
        <v>445386</v>
      </c>
      <c r="N13" s="454">
        <f t="shared" si="5"/>
        <v>937184</v>
      </c>
      <c r="O13" s="440">
        <f t="shared" si="6"/>
        <v>2922558</v>
      </c>
    </row>
    <row r="14" spans="1:15" ht="18.75" customHeight="1">
      <c r="A14" s="582"/>
      <c r="B14" s="240" t="s">
        <v>14</v>
      </c>
      <c r="C14" s="46">
        <v>1857959</v>
      </c>
      <c r="D14" s="54">
        <v>60472</v>
      </c>
      <c r="E14" s="454">
        <f t="shared" si="0"/>
        <v>1918431</v>
      </c>
      <c r="F14" s="46">
        <v>497147</v>
      </c>
      <c r="G14" s="44">
        <v>488424</v>
      </c>
      <c r="H14" s="49">
        <f t="shared" si="1"/>
        <v>985571</v>
      </c>
      <c r="I14" s="52">
        <v>1364</v>
      </c>
      <c r="J14" s="51">
        <v>1691</v>
      </c>
      <c r="K14" s="50">
        <f t="shared" si="2"/>
        <v>3055</v>
      </c>
      <c r="L14" s="184">
        <f t="shared" si="3"/>
        <v>498511</v>
      </c>
      <c r="M14" s="204">
        <f t="shared" si="4"/>
        <v>490115</v>
      </c>
      <c r="N14" s="454">
        <f t="shared" si="5"/>
        <v>988626</v>
      </c>
      <c r="O14" s="440">
        <f t="shared" si="6"/>
        <v>2907057</v>
      </c>
    </row>
    <row r="15" spans="1:15" s="58" customFormat="1" ht="18.75" customHeight="1">
      <c r="A15" s="582"/>
      <c r="B15" s="240" t="s">
        <v>13</v>
      </c>
      <c r="C15" s="46">
        <v>1873806</v>
      </c>
      <c r="D15" s="54">
        <v>69218</v>
      </c>
      <c r="E15" s="454">
        <f t="shared" si="0"/>
        <v>1943024</v>
      </c>
      <c r="F15" s="46">
        <v>484076</v>
      </c>
      <c r="G15" s="44">
        <v>466828</v>
      </c>
      <c r="H15" s="49">
        <f t="shared" si="1"/>
        <v>950904</v>
      </c>
      <c r="I15" s="52">
        <v>1048</v>
      </c>
      <c r="J15" s="51">
        <v>973</v>
      </c>
      <c r="K15" s="50">
        <f t="shared" si="2"/>
        <v>2021</v>
      </c>
      <c r="L15" s="184">
        <f t="shared" si="3"/>
        <v>485124</v>
      </c>
      <c r="M15" s="204">
        <f t="shared" si="4"/>
        <v>467801</v>
      </c>
      <c r="N15" s="454">
        <f t="shared" si="5"/>
        <v>952925</v>
      </c>
      <c r="O15" s="440">
        <f t="shared" si="6"/>
        <v>2895949</v>
      </c>
    </row>
    <row r="16" spans="1:15" s="195" customFormat="1" ht="18.75" customHeight="1">
      <c r="A16" s="582"/>
      <c r="B16" s="241" t="s">
        <v>12</v>
      </c>
      <c r="C16" s="46">
        <v>1975221</v>
      </c>
      <c r="D16" s="54">
        <v>71989</v>
      </c>
      <c r="E16" s="454">
        <f t="shared" si="0"/>
        <v>2047210</v>
      </c>
      <c r="F16" s="46">
        <v>531637</v>
      </c>
      <c r="G16" s="44">
        <v>496308</v>
      </c>
      <c r="H16" s="49">
        <f t="shared" si="1"/>
        <v>1027945</v>
      </c>
      <c r="I16" s="52">
        <v>2155</v>
      </c>
      <c r="J16" s="51">
        <v>1720</v>
      </c>
      <c r="K16" s="50">
        <f t="shared" si="2"/>
        <v>3875</v>
      </c>
      <c r="L16" s="184">
        <f t="shared" si="3"/>
        <v>533792</v>
      </c>
      <c r="M16" s="204">
        <f t="shared" si="4"/>
        <v>498028</v>
      </c>
      <c r="N16" s="454">
        <f t="shared" si="5"/>
        <v>1031820</v>
      </c>
      <c r="O16" s="440">
        <f t="shared" si="6"/>
        <v>3079030</v>
      </c>
    </row>
    <row r="17" spans="1:15" s="198" customFormat="1" ht="18.75" customHeight="1">
      <c r="A17" s="582"/>
      <c r="B17" s="240" t="s">
        <v>11</v>
      </c>
      <c r="C17" s="46">
        <v>2072341</v>
      </c>
      <c r="D17" s="54">
        <v>76787</v>
      </c>
      <c r="E17" s="454">
        <f t="shared" si="0"/>
        <v>2149128</v>
      </c>
      <c r="F17" s="46">
        <v>514533</v>
      </c>
      <c r="G17" s="44">
        <v>596575</v>
      </c>
      <c r="H17" s="49">
        <f t="shared" si="1"/>
        <v>1111108</v>
      </c>
      <c r="I17" s="52">
        <v>922</v>
      </c>
      <c r="J17" s="51">
        <v>2024</v>
      </c>
      <c r="K17" s="50">
        <f t="shared" si="2"/>
        <v>2946</v>
      </c>
      <c r="L17" s="184">
        <f t="shared" si="3"/>
        <v>515455</v>
      </c>
      <c r="M17" s="204">
        <f t="shared" si="4"/>
        <v>598599</v>
      </c>
      <c r="N17" s="454">
        <f t="shared" si="5"/>
        <v>1114054</v>
      </c>
      <c r="O17" s="440">
        <f t="shared" si="6"/>
        <v>3263182</v>
      </c>
    </row>
    <row r="18" spans="1:15" s="203" customFormat="1" ht="18.75" customHeight="1">
      <c r="A18" s="582"/>
      <c r="B18" s="240" t="s">
        <v>10</v>
      </c>
      <c r="C18" s="46">
        <v>2055983</v>
      </c>
      <c r="D18" s="54">
        <v>84213</v>
      </c>
      <c r="E18" s="454">
        <f t="shared" si="0"/>
        <v>2140196</v>
      </c>
      <c r="F18" s="46">
        <v>551803</v>
      </c>
      <c r="G18" s="44">
        <v>544738</v>
      </c>
      <c r="H18" s="49">
        <f t="shared" si="1"/>
        <v>1096541</v>
      </c>
      <c r="I18" s="52">
        <v>2006</v>
      </c>
      <c r="J18" s="51">
        <v>1393</v>
      </c>
      <c r="K18" s="50">
        <f t="shared" si="2"/>
        <v>3399</v>
      </c>
      <c r="L18" s="184">
        <f t="shared" si="3"/>
        <v>553809</v>
      </c>
      <c r="M18" s="204">
        <f t="shared" si="4"/>
        <v>546131</v>
      </c>
      <c r="N18" s="454">
        <f t="shared" si="5"/>
        <v>1099940</v>
      </c>
      <c r="O18" s="440">
        <f t="shared" si="6"/>
        <v>3240136</v>
      </c>
    </row>
    <row r="19" spans="1:15" ht="18.75" customHeight="1">
      <c r="A19" s="582"/>
      <c r="B19" s="240" t="s">
        <v>9</v>
      </c>
      <c r="C19" s="46">
        <v>1724103</v>
      </c>
      <c r="D19" s="54">
        <v>70793</v>
      </c>
      <c r="E19" s="454">
        <f t="shared" si="0"/>
        <v>1794896</v>
      </c>
      <c r="F19" s="46">
        <v>487753</v>
      </c>
      <c r="G19" s="44">
        <v>466159</v>
      </c>
      <c r="H19" s="49">
        <f t="shared" si="1"/>
        <v>953912</v>
      </c>
      <c r="I19" s="52">
        <v>1282</v>
      </c>
      <c r="J19" s="51">
        <v>1763</v>
      </c>
      <c r="K19" s="50">
        <f t="shared" si="2"/>
        <v>3045</v>
      </c>
      <c r="L19" s="184">
        <f t="shared" si="3"/>
        <v>489035</v>
      </c>
      <c r="M19" s="204">
        <f t="shared" si="4"/>
        <v>467922</v>
      </c>
      <c r="N19" s="454">
        <f t="shared" si="5"/>
        <v>956957</v>
      </c>
      <c r="O19" s="440">
        <f t="shared" si="6"/>
        <v>2751853</v>
      </c>
    </row>
    <row r="20" spans="1:15" s="211" customFormat="1" ht="18.75" customHeight="1">
      <c r="A20" s="582"/>
      <c r="B20" s="240" t="s">
        <v>8</v>
      </c>
      <c r="C20" s="46">
        <v>1548884</v>
      </c>
      <c r="D20" s="54">
        <v>141417</v>
      </c>
      <c r="E20" s="454">
        <f t="shared" si="0"/>
        <v>1690301</v>
      </c>
      <c r="F20" s="46">
        <v>497508</v>
      </c>
      <c r="G20" s="44">
        <v>514641</v>
      </c>
      <c r="H20" s="49">
        <f t="shared" si="1"/>
        <v>1012149</v>
      </c>
      <c r="I20" s="52">
        <v>3886</v>
      </c>
      <c r="J20" s="51">
        <v>1901</v>
      </c>
      <c r="K20" s="50">
        <f t="shared" si="2"/>
        <v>5787</v>
      </c>
      <c r="L20" s="184">
        <f t="shared" si="3"/>
        <v>501394</v>
      </c>
      <c r="M20" s="204">
        <f t="shared" si="4"/>
        <v>516542</v>
      </c>
      <c r="N20" s="454">
        <f t="shared" si="5"/>
        <v>1017936</v>
      </c>
      <c r="O20" s="440">
        <f t="shared" si="6"/>
        <v>2708237</v>
      </c>
    </row>
    <row r="21" spans="1:15" s="48" customFormat="1" ht="18.75" customHeight="1">
      <c r="A21" s="582"/>
      <c r="B21" s="240" t="s">
        <v>7</v>
      </c>
      <c r="C21" s="46">
        <v>1749129</v>
      </c>
      <c r="D21" s="54">
        <v>82803</v>
      </c>
      <c r="E21" s="454">
        <f t="shared" si="0"/>
        <v>1831932</v>
      </c>
      <c r="F21" s="46">
        <v>497435</v>
      </c>
      <c r="G21" s="44">
        <v>518410</v>
      </c>
      <c r="H21" s="49">
        <f t="shared" si="1"/>
        <v>1015845</v>
      </c>
      <c r="I21" s="52">
        <v>3701</v>
      </c>
      <c r="J21" s="51">
        <v>4112</v>
      </c>
      <c r="K21" s="50">
        <f t="shared" si="2"/>
        <v>7813</v>
      </c>
      <c r="L21" s="184">
        <f t="shared" si="3"/>
        <v>501136</v>
      </c>
      <c r="M21" s="204">
        <f t="shared" si="4"/>
        <v>522522</v>
      </c>
      <c r="N21" s="454">
        <f t="shared" si="5"/>
        <v>1023658</v>
      </c>
      <c r="O21" s="440">
        <f t="shared" si="6"/>
        <v>2855590</v>
      </c>
    </row>
    <row r="22" spans="1:15" ht="18.75" customHeight="1" thickBot="1">
      <c r="A22" s="583"/>
      <c r="B22" s="240" t="s">
        <v>6</v>
      </c>
      <c r="C22" s="46">
        <v>1902822</v>
      </c>
      <c r="D22" s="54">
        <v>70597</v>
      </c>
      <c r="E22" s="454">
        <f t="shared" si="0"/>
        <v>1973419</v>
      </c>
      <c r="F22" s="46">
        <v>545182</v>
      </c>
      <c r="G22" s="44">
        <v>608699</v>
      </c>
      <c r="H22" s="49">
        <f t="shared" si="1"/>
        <v>1153881</v>
      </c>
      <c r="I22" s="52">
        <v>6063</v>
      </c>
      <c r="J22" s="51">
        <v>8041</v>
      </c>
      <c r="K22" s="50">
        <f t="shared" si="2"/>
        <v>14104</v>
      </c>
      <c r="L22" s="184">
        <f t="shared" si="3"/>
        <v>551245</v>
      </c>
      <c r="M22" s="204">
        <f t="shared" si="4"/>
        <v>616740</v>
      </c>
      <c r="N22" s="454">
        <f t="shared" si="5"/>
        <v>1167985</v>
      </c>
      <c r="O22" s="440">
        <f t="shared" si="6"/>
        <v>3141404</v>
      </c>
    </row>
    <row r="23" spans="1:15" ht="3.75" customHeight="1">
      <c r="A23" s="57"/>
      <c r="B23" s="242"/>
      <c r="C23" s="56"/>
      <c r="D23" s="55"/>
      <c r="E23" s="455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05">
        <f t="shared" si="4"/>
        <v>0</v>
      </c>
      <c r="N23" s="455">
        <f t="shared" si="5"/>
        <v>0</v>
      </c>
      <c r="O23" s="441">
        <f t="shared" si="6"/>
        <v>0</v>
      </c>
    </row>
    <row r="24" spans="1:15" ht="19.5" customHeight="1">
      <c r="A24" s="244">
        <v>2018</v>
      </c>
      <c r="B24" s="243" t="s">
        <v>5</v>
      </c>
      <c r="C24" s="46">
        <v>1905650</v>
      </c>
      <c r="D24" s="54">
        <v>68823</v>
      </c>
      <c r="E24" s="454">
        <f t="shared" si="0"/>
        <v>1974473</v>
      </c>
      <c r="F24" s="53">
        <v>582540</v>
      </c>
      <c r="G24" s="44">
        <v>577702</v>
      </c>
      <c r="H24" s="49">
        <f>G24+F24</f>
        <v>1160242</v>
      </c>
      <c r="I24" s="52">
        <v>9537</v>
      </c>
      <c r="J24" s="51">
        <v>9348</v>
      </c>
      <c r="K24" s="50">
        <f>J24+I24</f>
        <v>18885</v>
      </c>
      <c r="L24" s="184">
        <f t="shared" si="3"/>
        <v>592077</v>
      </c>
      <c r="M24" s="204">
        <f t="shared" si="4"/>
        <v>587050</v>
      </c>
      <c r="N24" s="454">
        <f t="shared" si="5"/>
        <v>1179127</v>
      </c>
      <c r="O24" s="440">
        <f t="shared" si="6"/>
        <v>3153600</v>
      </c>
    </row>
    <row r="25" spans="1:15" ht="19.5" customHeight="1">
      <c r="A25" s="244"/>
      <c r="B25" s="243" t="s">
        <v>4</v>
      </c>
      <c r="C25" s="46">
        <v>1668827</v>
      </c>
      <c r="D25" s="54">
        <v>56791</v>
      </c>
      <c r="E25" s="454">
        <f>D25+C25</f>
        <v>1725618</v>
      </c>
      <c r="F25" s="53">
        <v>476070</v>
      </c>
      <c r="G25" s="44">
        <v>461097</v>
      </c>
      <c r="H25" s="49">
        <f>G25+F25</f>
        <v>937167</v>
      </c>
      <c r="I25" s="52">
        <v>8368</v>
      </c>
      <c r="J25" s="51">
        <v>8469</v>
      </c>
      <c r="K25" s="50">
        <f>J25+I25</f>
        <v>16837</v>
      </c>
      <c r="L25" s="184">
        <f aca="true" t="shared" si="7" ref="L25:N26">I25+F25</f>
        <v>484438</v>
      </c>
      <c r="M25" s="204">
        <f t="shared" si="7"/>
        <v>469566</v>
      </c>
      <c r="N25" s="454">
        <f t="shared" si="7"/>
        <v>954004</v>
      </c>
      <c r="O25" s="440">
        <f>N25+E25</f>
        <v>2679622</v>
      </c>
    </row>
    <row r="26" spans="1:15" ht="19.5" customHeight="1">
      <c r="A26" s="244"/>
      <c r="B26" s="243" t="s">
        <v>3</v>
      </c>
      <c r="C26" s="46">
        <v>1814037</v>
      </c>
      <c r="D26" s="54">
        <v>55223</v>
      </c>
      <c r="E26" s="454">
        <f>D26+C26</f>
        <v>1869260</v>
      </c>
      <c r="F26" s="53">
        <v>575513</v>
      </c>
      <c r="G26" s="44">
        <v>526506</v>
      </c>
      <c r="H26" s="49">
        <f>G26+F26</f>
        <v>1102019</v>
      </c>
      <c r="I26" s="52">
        <v>4169</v>
      </c>
      <c r="J26" s="51">
        <v>4335</v>
      </c>
      <c r="K26" s="50">
        <f>J26+I26</f>
        <v>8504</v>
      </c>
      <c r="L26" s="184">
        <f t="shared" si="7"/>
        <v>579682</v>
      </c>
      <c r="M26" s="204">
        <f t="shared" si="7"/>
        <v>530841</v>
      </c>
      <c r="N26" s="454">
        <f t="shared" si="7"/>
        <v>1110523</v>
      </c>
      <c r="O26" s="440">
        <f>N26+E26</f>
        <v>2979783</v>
      </c>
    </row>
    <row r="27" spans="1:15" ht="19.5" customHeight="1" thickBot="1">
      <c r="A27" s="244"/>
      <c r="B27" s="243" t="s">
        <v>14</v>
      </c>
      <c r="C27" s="46">
        <v>1821362</v>
      </c>
      <c r="D27" s="54">
        <v>58421</v>
      </c>
      <c r="E27" s="454">
        <f>D27+C27</f>
        <v>1879783</v>
      </c>
      <c r="F27" s="53">
        <v>536373</v>
      </c>
      <c r="G27" s="44">
        <v>516395</v>
      </c>
      <c r="H27" s="49">
        <f>G27+F27</f>
        <v>1052768</v>
      </c>
      <c r="I27" s="52">
        <v>4038</v>
      </c>
      <c r="J27" s="51">
        <v>5221</v>
      </c>
      <c r="K27" s="50">
        <f>J27+I27</f>
        <v>9259</v>
      </c>
      <c r="L27" s="184">
        <f>I27+F27</f>
        <v>540411</v>
      </c>
      <c r="M27" s="204">
        <f>J27+G27</f>
        <v>521616</v>
      </c>
      <c r="N27" s="454">
        <f>K27+H27</f>
        <v>1062027</v>
      </c>
      <c r="O27" s="440">
        <f>N27+E27</f>
        <v>2941810</v>
      </c>
    </row>
    <row r="28" spans="1:15" ht="18" customHeight="1">
      <c r="A28" s="47" t="s">
        <v>2</v>
      </c>
      <c r="B28" s="37"/>
      <c r="C28" s="36"/>
      <c r="D28" s="35"/>
      <c r="E28" s="457"/>
      <c r="F28" s="36"/>
      <c r="G28" s="35"/>
      <c r="H28" s="34"/>
      <c r="I28" s="36"/>
      <c r="J28" s="35"/>
      <c r="K28" s="34"/>
      <c r="L28" s="61"/>
      <c r="M28" s="205"/>
      <c r="N28" s="457"/>
      <c r="O28" s="441"/>
    </row>
    <row r="29" spans="1:15" ht="18" customHeight="1">
      <c r="A29" s="32" t="s">
        <v>151</v>
      </c>
      <c r="B29" s="43"/>
      <c r="C29" s="46">
        <f>SUM(C11:C14)</f>
        <v>7518771</v>
      </c>
      <c r="D29" s="44">
        <f aca="true" t="shared" si="8" ref="D29:O29">SUM(D11:D14)</f>
        <v>255113</v>
      </c>
      <c r="E29" s="458">
        <f t="shared" si="8"/>
        <v>7773884</v>
      </c>
      <c r="F29" s="46">
        <f t="shared" si="8"/>
        <v>1989830</v>
      </c>
      <c r="G29" s="44">
        <f t="shared" si="8"/>
        <v>1911563</v>
      </c>
      <c r="H29" s="45">
        <f t="shared" si="8"/>
        <v>3901393</v>
      </c>
      <c r="I29" s="46">
        <f t="shared" si="8"/>
        <v>4743</v>
      </c>
      <c r="J29" s="44">
        <f t="shared" si="8"/>
        <v>5312</v>
      </c>
      <c r="K29" s="45">
        <f t="shared" si="8"/>
        <v>10055</v>
      </c>
      <c r="L29" s="46">
        <f t="shared" si="8"/>
        <v>1994573</v>
      </c>
      <c r="M29" s="206">
        <f t="shared" si="8"/>
        <v>1916875</v>
      </c>
      <c r="N29" s="458">
        <f t="shared" si="8"/>
        <v>3911448</v>
      </c>
      <c r="O29" s="442">
        <f t="shared" si="8"/>
        <v>11685332</v>
      </c>
    </row>
    <row r="30" spans="1:15" ht="18" customHeight="1" thickBot="1">
      <c r="A30" s="32" t="s">
        <v>152</v>
      </c>
      <c r="B30" s="43"/>
      <c r="C30" s="42">
        <f>SUM(C24:C27)</f>
        <v>7209876</v>
      </c>
      <c r="D30" s="39">
        <f aca="true" t="shared" si="9" ref="D30:O30">SUM(D24:D27)</f>
        <v>239258</v>
      </c>
      <c r="E30" s="459">
        <f t="shared" si="9"/>
        <v>7449134</v>
      </c>
      <c r="F30" s="41">
        <f t="shared" si="9"/>
        <v>2170496</v>
      </c>
      <c r="G30" s="39">
        <f t="shared" si="9"/>
        <v>2081700</v>
      </c>
      <c r="H30" s="40">
        <f t="shared" si="9"/>
        <v>4252196</v>
      </c>
      <c r="I30" s="41">
        <f t="shared" si="9"/>
        <v>26112</v>
      </c>
      <c r="J30" s="39">
        <f t="shared" si="9"/>
        <v>27373</v>
      </c>
      <c r="K30" s="40">
        <f t="shared" si="9"/>
        <v>53485</v>
      </c>
      <c r="L30" s="41">
        <f t="shared" si="9"/>
        <v>2196608</v>
      </c>
      <c r="M30" s="207">
        <f t="shared" si="9"/>
        <v>2109073</v>
      </c>
      <c r="N30" s="459">
        <f t="shared" si="9"/>
        <v>4305681</v>
      </c>
      <c r="O30" s="443">
        <f t="shared" si="9"/>
        <v>11754815</v>
      </c>
    </row>
    <row r="31" spans="1:15" ht="17.25" customHeight="1">
      <c r="A31" s="38" t="s">
        <v>1</v>
      </c>
      <c r="B31" s="37"/>
      <c r="C31" s="36"/>
      <c r="D31" s="35"/>
      <c r="E31" s="460"/>
      <c r="F31" s="36"/>
      <c r="G31" s="35"/>
      <c r="H31" s="33"/>
      <c r="I31" s="36"/>
      <c r="J31" s="35"/>
      <c r="K31" s="34"/>
      <c r="L31" s="61"/>
      <c r="M31" s="205"/>
      <c r="N31" s="460"/>
      <c r="O31" s="441"/>
    </row>
    <row r="32" spans="1:15" ht="17.25" customHeight="1">
      <c r="A32" s="32" t="s">
        <v>153</v>
      </c>
      <c r="B32" s="31"/>
      <c r="C32" s="225">
        <f>(C27/C14-1)*100</f>
        <v>-1.9697420664288035</v>
      </c>
      <c r="D32" s="226">
        <f aca="true" t="shared" si="10" ref="D32:O32">(D27/D14-1)*100</f>
        <v>-3.3916523349649452</v>
      </c>
      <c r="E32" s="461">
        <f t="shared" si="10"/>
        <v>-2.0145629423210965</v>
      </c>
      <c r="F32" s="225">
        <f t="shared" si="10"/>
        <v>7.890221604475145</v>
      </c>
      <c r="G32" s="227">
        <f t="shared" si="10"/>
        <v>5.726786562494879</v>
      </c>
      <c r="H32" s="228">
        <f t="shared" si="10"/>
        <v>6.8180780481568615</v>
      </c>
      <c r="I32" s="229">
        <f t="shared" si="10"/>
        <v>196.04105571847506</v>
      </c>
      <c r="J32" s="226">
        <f t="shared" si="10"/>
        <v>208.75221762270843</v>
      </c>
      <c r="K32" s="230">
        <f t="shared" si="10"/>
        <v>203.07692307692307</v>
      </c>
      <c r="L32" s="229">
        <f t="shared" si="10"/>
        <v>8.405030179875661</v>
      </c>
      <c r="M32" s="231">
        <f t="shared" si="10"/>
        <v>6.427267069973364</v>
      </c>
      <c r="N32" s="461">
        <f t="shared" si="10"/>
        <v>7.424546795249154</v>
      </c>
      <c r="O32" s="444">
        <f t="shared" si="10"/>
        <v>1.1954701954588476</v>
      </c>
    </row>
    <row r="33" spans="1:15" ht="7.5" customHeight="1" thickBot="1">
      <c r="A33" s="30"/>
      <c r="B33" s="29"/>
      <c r="C33" s="28"/>
      <c r="D33" s="27"/>
      <c r="E33" s="462"/>
      <c r="F33" s="26"/>
      <c r="G33" s="24"/>
      <c r="H33" s="23"/>
      <c r="I33" s="26"/>
      <c r="J33" s="24"/>
      <c r="K33" s="25"/>
      <c r="L33" s="26"/>
      <c r="M33" s="208"/>
      <c r="N33" s="462"/>
      <c r="O33" s="445"/>
    </row>
    <row r="34" spans="1:15" ht="17.25" customHeight="1">
      <c r="A34" s="22" t="s">
        <v>0</v>
      </c>
      <c r="B34" s="21"/>
      <c r="C34" s="20"/>
      <c r="D34" s="19"/>
      <c r="E34" s="463"/>
      <c r="F34" s="18"/>
      <c r="G34" s="16"/>
      <c r="H34" s="15"/>
      <c r="I34" s="18"/>
      <c r="J34" s="16"/>
      <c r="K34" s="17"/>
      <c r="L34" s="18"/>
      <c r="M34" s="209"/>
      <c r="N34" s="463"/>
      <c r="O34" s="446"/>
    </row>
    <row r="35" spans="1:15" ht="17.25" customHeight="1" thickBot="1">
      <c r="A35" s="214" t="s">
        <v>154</v>
      </c>
      <c r="B35" s="14"/>
      <c r="C35" s="13">
        <f aca="true" t="shared" si="11" ref="C35:O35">(C30/C29-1)*100</f>
        <v>-4.1083177024543005</v>
      </c>
      <c r="D35" s="9">
        <f t="shared" si="11"/>
        <v>-6.2148930081963645</v>
      </c>
      <c r="E35" s="464">
        <f t="shared" si="11"/>
        <v>-4.17744849292837</v>
      </c>
      <c r="F35" s="13">
        <f t="shared" si="11"/>
        <v>9.079469100375404</v>
      </c>
      <c r="G35" s="12">
        <f t="shared" si="11"/>
        <v>8.900412908180378</v>
      </c>
      <c r="H35" s="8">
        <f t="shared" si="11"/>
        <v>8.991737053918936</v>
      </c>
      <c r="I35" s="11">
        <f t="shared" si="11"/>
        <v>450.5376344086022</v>
      </c>
      <c r="J35" s="9">
        <f t="shared" si="11"/>
        <v>415.3049698795181</v>
      </c>
      <c r="K35" s="10">
        <f t="shared" si="11"/>
        <v>431.92441571357534</v>
      </c>
      <c r="L35" s="11">
        <f t="shared" si="11"/>
        <v>10.129235681020443</v>
      </c>
      <c r="M35" s="210">
        <f t="shared" si="11"/>
        <v>10.026631887838278</v>
      </c>
      <c r="N35" s="464">
        <f t="shared" si="11"/>
        <v>10.078952858378788</v>
      </c>
      <c r="O35" s="447">
        <f t="shared" si="11"/>
        <v>0.5946172517819814</v>
      </c>
    </row>
    <row r="36" spans="1:14" s="5" customFormat="1" ht="6" customHeight="1" thickTop="1">
      <c r="A36" s="60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="5" customFormat="1" ht="13.5" customHeight="1">
      <c r="A37" s="60" t="s">
        <v>139</v>
      </c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65518" ht="14.25">
      <c r="C65518" s="2" t="e">
        <f>((C65514/C65501)-1)*100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2:IV32 P35:IV35">
    <cfRule type="cellIs" priority="6" dxfId="97" operator="lessThan" stopIfTrue="1">
      <formula>0</formula>
    </cfRule>
  </conditionalFormatting>
  <conditionalFormatting sqref="A32:B32 A35:B35">
    <cfRule type="cellIs" priority="3" dxfId="97" operator="lessThan" stopIfTrue="1">
      <formula>0</formula>
    </cfRule>
  </conditionalFormatting>
  <conditionalFormatting sqref="C31:M35 O31:O35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1:N35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8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2.71093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4" t="s">
        <v>26</v>
      </c>
      <c r="O1" s="594"/>
    </row>
    <row r="2" ht="5.25" customHeight="1"/>
    <row r="3" ht="4.5" customHeight="1" thickBot="1"/>
    <row r="4" spans="1:15" ht="13.5" customHeight="1" thickTop="1">
      <c r="A4" s="575" t="s">
        <v>29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7"/>
    </row>
    <row r="5" spans="1:15" ht="12.75" customHeight="1">
      <c r="A5" s="578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80"/>
    </row>
    <row r="6" spans="1:15" ht="5.25" customHeight="1" thickBo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7"/>
    </row>
    <row r="7" spans="1:15" ht="17.25" customHeight="1" thickTop="1">
      <c r="A7" s="468"/>
      <c r="B7" s="469"/>
      <c r="C7" s="567" t="s">
        <v>24</v>
      </c>
      <c r="D7" s="568"/>
      <c r="E7" s="569"/>
      <c r="F7" s="590" t="s">
        <v>23</v>
      </c>
      <c r="G7" s="591"/>
      <c r="H7" s="591"/>
      <c r="I7" s="591"/>
      <c r="J7" s="591"/>
      <c r="K7" s="591"/>
      <c r="L7" s="591"/>
      <c r="M7" s="591"/>
      <c r="N7" s="595"/>
      <c r="O7" s="570" t="s">
        <v>22</v>
      </c>
    </row>
    <row r="8" spans="1:15" ht="3.75" customHeight="1" thickBot="1">
      <c r="A8" s="470"/>
      <c r="B8" s="471"/>
      <c r="C8" s="472"/>
      <c r="D8" s="473"/>
      <c r="E8" s="474"/>
      <c r="F8" s="592"/>
      <c r="G8" s="593"/>
      <c r="H8" s="593"/>
      <c r="I8" s="593"/>
      <c r="J8" s="593"/>
      <c r="K8" s="593"/>
      <c r="L8" s="593"/>
      <c r="M8" s="593"/>
      <c r="N8" s="596"/>
      <c r="O8" s="571"/>
    </row>
    <row r="9" spans="1:15" ht="21.75" customHeight="1" thickBot="1" thickTop="1">
      <c r="A9" s="584" t="s">
        <v>21</v>
      </c>
      <c r="B9" s="585"/>
      <c r="C9" s="586" t="s">
        <v>20</v>
      </c>
      <c r="D9" s="588" t="s">
        <v>19</v>
      </c>
      <c r="E9" s="573" t="s">
        <v>15</v>
      </c>
      <c r="F9" s="567" t="s">
        <v>20</v>
      </c>
      <c r="G9" s="568"/>
      <c r="H9" s="568"/>
      <c r="I9" s="567" t="s">
        <v>19</v>
      </c>
      <c r="J9" s="568"/>
      <c r="K9" s="569"/>
      <c r="L9" s="475" t="s">
        <v>18</v>
      </c>
      <c r="M9" s="476"/>
      <c r="N9" s="476"/>
      <c r="O9" s="571"/>
    </row>
    <row r="10" spans="1:15" s="59" customFormat="1" ht="18.75" customHeight="1" thickBot="1">
      <c r="A10" s="477"/>
      <c r="B10" s="478"/>
      <c r="C10" s="587"/>
      <c r="D10" s="589"/>
      <c r="E10" s="574"/>
      <c r="F10" s="479" t="s">
        <v>28</v>
      </c>
      <c r="G10" s="480" t="s">
        <v>27</v>
      </c>
      <c r="H10" s="481" t="s">
        <v>15</v>
      </c>
      <c r="I10" s="479" t="s">
        <v>28</v>
      </c>
      <c r="J10" s="480" t="s">
        <v>27</v>
      </c>
      <c r="K10" s="482" t="s">
        <v>15</v>
      </c>
      <c r="L10" s="479" t="s">
        <v>28</v>
      </c>
      <c r="M10" s="483" t="s">
        <v>27</v>
      </c>
      <c r="N10" s="484" t="s">
        <v>15</v>
      </c>
      <c r="O10" s="572"/>
    </row>
    <row r="11" spans="1:15" s="58" customFormat="1" ht="18.75" customHeight="1" thickTop="1">
      <c r="A11" s="581">
        <v>2017</v>
      </c>
      <c r="B11" s="240" t="s">
        <v>5</v>
      </c>
      <c r="C11" s="216">
        <v>11829.99400000001</v>
      </c>
      <c r="D11" s="217">
        <v>1294.3049999999994</v>
      </c>
      <c r="E11" s="453">
        <f aca="true" t="shared" si="0" ref="E11:E24">D11+C11</f>
        <v>13124.29900000001</v>
      </c>
      <c r="F11" s="216">
        <v>23957.267</v>
      </c>
      <c r="G11" s="218">
        <v>13194.999000000009</v>
      </c>
      <c r="H11" s="219">
        <f aca="true" t="shared" si="1" ref="H11:H22">G11+F11</f>
        <v>37152.26600000001</v>
      </c>
      <c r="I11" s="220">
        <v>10316.453</v>
      </c>
      <c r="J11" s="221">
        <v>3650.6160000000004</v>
      </c>
      <c r="K11" s="222">
        <f aca="true" t="shared" si="2" ref="K11:K22">J11+I11</f>
        <v>13967.069</v>
      </c>
      <c r="L11" s="223">
        <f aca="true" t="shared" si="3" ref="L11:N24">I11+F11</f>
        <v>34273.72</v>
      </c>
      <c r="M11" s="224">
        <f t="shared" si="3"/>
        <v>16845.61500000001</v>
      </c>
      <c r="N11" s="449">
        <f t="shared" si="3"/>
        <v>51119.33500000001</v>
      </c>
      <c r="O11" s="439">
        <f aca="true" t="shared" si="4" ref="O11:O24">N11+E11</f>
        <v>64243.63400000002</v>
      </c>
    </row>
    <row r="12" spans="1:15" ht="18.75" customHeight="1">
      <c r="A12" s="582"/>
      <c r="B12" s="240" t="s">
        <v>4</v>
      </c>
      <c r="C12" s="46">
        <v>11490.663999999995</v>
      </c>
      <c r="D12" s="54">
        <v>2500.7079999999996</v>
      </c>
      <c r="E12" s="454">
        <f t="shared" si="0"/>
        <v>13991.371999999996</v>
      </c>
      <c r="F12" s="46">
        <v>21477.372000000003</v>
      </c>
      <c r="G12" s="44">
        <v>10834.468999999997</v>
      </c>
      <c r="H12" s="49">
        <f t="shared" si="1"/>
        <v>32311.841</v>
      </c>
      <c r="I12" s="52">
        <v>13366.740999999996</v>
      </c>
      <c r="J12" s="51">
        <v>5140.989</v>
      </c>
      <c r="K12" s="50">
        <f t="shared" si="2"/>
        <v>18507.729999999996</v>
      </c>
      <c r="L12" s="184">
        <f t="shared" si="3"/>
        <v>34844.113</v>
      </c>
      <c r="M12" s="204">
        <f t="shared" si="3"/>
        <v>15975.457999999997</v>
      </c>
      <c r="N12" s="450">
        <f t="shared" si="3"/>
        <v>50819.570999999996</v>
      </c>
      <c r="O12" s="440">
        <f t="shared" si="4"/>
        <v>64810.94299999999</v>
      </c>
    </row>
    <row r="13" spans="1:15" ht="18.75" customHeight="1">
      <c r="A13" s="582"/>
      <c r="B13" s="240" t="s">
        <v>3</v>
      </c>
      <c r="C13" s="46">
        <v>12799.938000000004</v>
      </c>
      <c r="D13" s="54">
        <v>2855.977</v>
      </c>
      <c r="E13" s="454">
        <f t="shared" si="0"/>
        <v>15655.915000000005</v>
      </c>
      <c r="F13" s="46">
        <v>22139.188999999988</v>
      </c>
      <c r="G13" s="44">
        <v>13137.115000000002</v>
      </c>
      <c r="H13" s="49">
        <f t="shared" si="1"/>
        <v>35276.30399999999</v>
      </c>
      <c r="I13" s="184">
        <v>10475.223</v>
      </c>
      <c r="J13" s="51">
        <v>5355.985999999998</v>
      </c>
      <c r="K13" s="50">
        <f t="shared" si="2"/>
        <v>15831.208999999999</v>
      </c>
      <c r="L13" s="184">
        <f t="shared" si="3"/>
        <v>32614.41199999999</v>
      </c>
      <c r="M13" s="204">
        <f t="shared" si="3"/>
        <v>18493.101</v>
      </c>
      <c r="N13" s="450">
        <f t="shared" si="3"/>
        <v>51107.51299999999</v>
      </c>
      <c r="O13" s="440">
        <f t="shared" si="4"/>
        <v>66763.428</v>
      </c>
    </row>
    <row r="14" spans="1:15" ht="18.75" customHeight="1">
      <c r="A14" s="582"/>
      <c r="B14" s="240" t="s">
        <v>14</v>
      </c>
      <c r="C14" s="46">
        <v>11694.565000000008</v>
      </c>
      <c r="D14" s="54">
        <v>1441.298</v>
      </c>
      <c r="E14" s="454">
        <f t="shared" si="0"/>
        <v>13135.863000000008</v>
      </c>
      <c r="F14" s="46">
        <v>24734.897999999983</v>
      </c>
      <c r="G14" s="44">
        <v>12783.227000000006</v>
      </c>
      <c r="H14" s="49">
        <f t="shared" si="1"/>
        <v>37518.124999999985</v>
      </c>
      <c r="I14" s="52">
        <v>17968.26</v>
      </c>
      <c r="J14" s="51">
        <v>4994.878</v>
      </c>
      <c r="K14" s="50">
        <f t="shared" si="2"/>
        <v>22963.138</v>
      </c>
      <c r="L14" s="184">
        <f t="shared" si="3"/>
        <v>42703.15799999998</v>
      </c>
      <c r="M14" s="204">
        <f t="shared" si="3"/>
        <v>17778.105000000007</v>
      </c>
      <c r="N14" s="450">
        <f t="shared" si="3"/>
        <v>60481.262999999984</v>
      </c>
      <c r="O14" s="440">
        <f t="shared" si="4"/>
        <v>73617.12599999999</v>
      </c>
    </row>
    <row r="15" spans="1:15" s="58" customFormat="1" ht="18.75" customHeight="1">
      <c r="A15" s="582"/>
      <c r="B15" s="240" t="s">
        <v>13</v>
      </c>
      <c r="C15" s="46">
        <v>12296.557999999994</v>
      </c>
      <c r="D15" s="54">
        <v>1930.7089999999998</v>
      </c>
      <c r="E15" s="454">
        <f t="shared" si="0"/>
        <v>14227.266999999993</v>
      </c>
      <c r="F15" s="46">
        <v>25167.995000000006</v>
      </c>
      <c r="G15" s="44">
        <v>12809.701999999996</v>
      </c>
      <c r="H15" s="49">
        <f t="shared" si="1"/>
        <v>37977.697</v>
      </c>
      <c r="I15" s="52">
        <v>16046.46</v>
      </c>
      <c r="J15" s="51">
        <v>5585.725000000002</v>
      </c>
      <c r="K15" s="50">
        <f t="shared" si="2"/>
        <v>21632.185</v>
      </c>
      <c r="L15" s="184">
        <f t="shared" si="3"/>
        <v>41214.455</v>
      </c>
      <c r="M15" s="204">
        <f t="shared" si="3"/>
        <v>18395.426999999996</v>
      </c>
      <c r="N15" s="450">
        <f t="shared" si="3"/>
        <v>59609.882</v>
      </c>
      <c r="O15" s="440">
        <f t="shared" si="4"/>
        <v>73837.14899999999</v>
      </c>
    </row>
    <row r="16" spans="1:15" s="195" customFormat="1" ht="18.75" customHeight="1">
      <c r="A16" s="582"/>
      <c r="B16" s="241" t="s">
        <v>12</v>
      </c>
      <c r="C16" s="46">
        <v>12352.403000000006</v>
      </c>
      <c r="D16" s="54">
        <v>2089.9470000000006</v>
      </c>
      <c r="E16" s="454">
        <f t="shared" si="0"/>
        <v>14442.350000000006</v>
      </c>
      <c r="F16" s="46">
        <v>22046.979999999992</v>
      </c>
      <c r="G16" s="44">
        <v>13116.366</v>
      </c>
      <c r="H16" s="49">
        <f t="shared" si="1"/>
        <v>35163.34599999999</v>
      </c>
      <c r="I16" s="52">
        <v>11266.310000000001</v>
      </c>
      <c r="J16" s="51">
        <v>5988.25</v>
      </c>
      <c r="K16" s="50">
        <f t="shared" si="2"/>
        <v>17254.56</v>
      </c>
      <c r="L16" s="184">
        <f t="shared" si="3"/>
        <v>33313.28999999999</v>
      </c>
      <c r="M16" s="204">
        <f t="shared" si="3"/>
        <v>19104.616</v>
      </c>
      <c r="N16" s="450">
        <f t="shared" si="3"/>
        <v>52417.90599999999</v>
      </c>
      <c r="O16" s="440">
        <f t="shared" si="4"/>
        <v>66860.256</v>
      </c>
    </row>
    <row r="17" spans="1:15" s="198" customFormat="1" ht="18.75" customHeight="1">
      <c r="A17" s="582"/>
      <c r="B17" s="240" t="s">
        <v>11</v>
      </c>
      <c r="C17" s="46">
        <v>12870.292999999994</v>
      </c>
      <c r="D17" s="54">
        <v>1728.6259999999984</v>
      </c>
      <c r="E17" s="454">
        <f t="shared" si="0"/>
        <v>14598.918999999993</v>
      </c>
      <c r="F17" s="46">
        <v>21280.061999999998</v>
      </c>
      <c r="G17" s="44">
        <v>13676.980999999998</v>
      </c>
      <c r="H17" s="49">
        <f t="shared" si="1"/>
        <v>34957.043</v>
      </c>
      <c r="I17" s="52">
        <v>11004.346999999998</v>
      </c>
      <c r="J17" s="51">
        <v>5972.0470000000005</v>
      </c>
      <c r="K17" s="50">
        <f t="shared" si="2"/>
        <v>16976.394</v>
      </c>
      <c r="L17" s="184">
        <f t="shared" si="3"/>
        <v>32284.408999999996</v>
      </c>
      <c r="M17" s="204">
        <f t="shared" si="3"/>
        <v>19649.028</v>
      </c>
      <c r="N17" s="450">
        <f t="shared" si="3"/>
        <v>51933.437</v>
      </c>
      <c r="O17" s="440">
        <f t="shared" si="4"/>
        <v>66532.35599999999</v>
      </c>
    </row>
    <row r="18" spans="1:15" s="203" customFormat="1" ht="18.75" customHeight="1">
      <c r="A18" s="582"/>
      <c r="B18" s="240" t="s">
        <v>10</v>
      </c>
      <c r="C18" s="46">
        <v>14255.515000000009</v>
      </c>
      <c r="D18" s="54">
        <v>2088.1751999999974</v>
      </c>
      <c r="E18" s="454">
        <f t="shared" si="0"/>
        <v>16343.690200000006</v>
      </c>
      <c r="F18" s="46">
        <v>22065.239999999994</v>
      </c>
      <c r="G18" s="44">
        <v>13636.585000000005</v>
      </c>
      <c r="H18" s="49">
        <f t="shared" si="1"/>
        <v>35701.825</v>
      </c>
      <c r="I18" s="52">
        <v>12241.455000000004</v>
      </c>
      <c r="J18" s="51">
        <v>7078.786</v>
      </c>
      <c r="K18" s="50">
        <f t="shared" si="2"/>
        <v>19320.241</v>
      </c>
      <c r="L18" s="184">
        <f t="shared" si="3"/>
        <v>34306.695</v>
      </c>
      <c r="M18" s="204">
        <f t="shared" si="3"/>
        <v>20715.371000000006</v>
      </c>
      <c r="N18" s="450">
        <f t="shared" si="3"/>
        <v>55022.066</v>
      </c>
      <c r="O18" s="440">
        <f t="shared" si="4"/>
        <v>71365.7562</v>
      </c>
    </row>
    <row r="19" spans="1:15" ht="18.75" customHeight="1">
      <c r="A19" s="582"/>
      <c r="B19" s="240" t="s">
        <v>9</v>
      </c>
      <c r="C19" s="46">
        <v>13067.747999999994</v>
      </c>
      <c r="D19" s="54">
        <v>1768.261899999998</v>
      </c>
      <c r="E19" s="454">
        <f t="shared" si="0"/>
        <v>14836.009899999992</v>
      </c>
      <c r="F19" s="46">
        <v>21064.309999999998</v>
      </c>
      <c r="G19" s="44">
        <v>12471.187</v>
      </c>
      <c r="H19" s="49">
        <f t="shared" si="1"/>
        <v>33535.496999999996</v>
      </c>
      <c r="I19" s="52">
        <v>11988.247000000003</v>
      </c>
      <c r="J19" s="51">
        <v>6024.746000000004</v>
      </c>
      <c r="K19" s="50">
        <f t="shared" si="2"/>
        <v>18012.993000000006</v>
      </c>
      <c r="L19" s="184">
        <f t="shared" si="3"/>
        <v>33052.557</v>
      </c>
      <c r="M19" s="204">
        <f t="shared" si="3"/>
        <v>18495.933000000005</v>
      </c>
      <c r="N19" s="450">
        <f t="shared" si="3"/>
        <v>51548.490000000005</v>
      </c>
      <c r="O19" s="440">
        <f t="shared" si="4"/>
        <v>66384.4999</v>
      </c>
    </row>
    <row r="20" spans="1:15" s="211" customFormat="1" ht="18.75" customHeight="1">
      <c r="A20" s="582"/>
      <c r="B20" s="240" t="s">
        <v>8</v>
      </c>
      <c r="C20" s="46">
        <v>11702.400999999996</v>
      </c>
      <c r="D20" s="54">
        <v>2544.822999999999</v>
      </c>
      <c r="E20" s="454">
        <f t="shared" si="0"/>
        <v>14247.223999999995</v>
      </c>
      <c r="F20" s="46">
        <v>22667.23999999999</v>
      </c>
      <c r="G20" s="44">
        <v>13770.896999999999</v>
      </c>
      <c r="H20" s="49">
        <f t="shared" si="1"/>
        <v>36438.13699999999</v>
      </c>
      <c r="I20" s="52">
        <v>13365.398000000001</v>
      </c>
      <c r="J20" s="51">
        <v>6515.664</v>
      </c>
      <c r="K20" s="50">
        <f t="shared" si="2"/>
        <v>19881.062</v>
      </c>
      <c r="L20" s="184">
        <f t="shared" si="3"/>
        <v>36032.63799999999</v>
      </c>
      <c r="M20" s="204">
        <f t="shared" si="3"/>
        <v>20286.560999999998</v>
      </c>
      <c r="N20" s="450">
        <f t="shared" si="3"/>
        <v>56319.19899999999</v>
      </c>
      <c r="O20" s="440">
        <f t="shared" si="4"/>
        <v>70566.42299999998</v>
      </c>
    </row>
    <row r="21" spans="1:15" s="48" customFormat="1" ht="18.75" customHeight="1">
      <c r="A21" s="582"/>
      <c r="B21" s="240" t="s">
        <v>7</v>
      </c>
      <c r="C21" s="46">
        <v>13765.259000000005</v>
      </c>
      <c r="D21" s="54">
        <v>2224.5569999999984</v>
      </c>
      <c r="E21" s="454">
        <f t="shared" si="0"/>
        <v>15989.816000000004</v>
      </c>
      <c r="F21" s="46">
        <v>22100.73799999999</v>
      </c>
      <c r="G21" s="44">
        <v>13358.155000000002</v>
      </c>
      <c r="H21" s="49">
        <f t="shared" si="1"/>
        <v>35458.893</v>
      </c>
      <c r="I21" s="52">
        <v>12151.676</v>
      </c>
      <c r="J21" s="51">
        <v>6608.812</v>
      </c>
      <c r="K21" s="50">
        <f t="shared" si="2"/>
        <v>18760.487999999998</v>
      </c>
      <c r="L21" s="184">
        <f t="shared" si="3"/>
        <v>34252.41399999999</v>
      </c>
      <c r="M21" s="204">
        <f t="shared" si="3"/>
        <v>19966.967000000004</v>
      </c>
      <c r="N21" s="450">
        <f t="shared" si="3"/>
        <v>54219.380999999994</v>
      </c>
      <c r="O21" s="440">
        <f t="shared" si="4"/>
        <v>70209.197</v>
      </c>
    </row>
    <row r="22" spans="1:15" ht="18.75" customHeight="1" thickBot="1">
      <c r="A22" s="583"/>
      <c r="B22" s="240" t="s">
        <v>6</v>
      </c>
      <c r="C22" s="46">
        <v>14848.676000000009</v>
      </c>
      <c r="D22" s="54">
        <v>2639.461</v>
      </c>
      <c r="E22" s="454">
        <f t="shared" si="0"/>
        <v>17488.13700000001</v>
      </c>
      <c r="F22" s="46">
        <v>22821.18699999999</v>
      </c>
      <c r="G22" s="44">
        <v>14656.612000000001</v>
      </c>
      <c r="H22" s="49">
        <f t="shared" si="1"/>
        <v>37477.79899999999</v>
      </c>
      <c r="I22" s="52">
        <v>10573.151999999998</v>
      </c>
      <c r="J22" s="51">
        <v>6280.911</v>
      </c>
      <c r="K22" s="50">
        <f t="shared" si="2"/>
        <v>16854.063</v>
      </c>
      <c r="L22" s="184">
        <f t="shared" si="3"/>
        <v>33394.33899999999</v>
      </c>
      <c r="M22" s="204">
        <f t="shared" si="3"/>
        <v>20937.523</v>
      </c>
      <c r="N22" s="450">
        <f t="shared" si="3"/>
        <v>54331.861999999994</v>
      </c>
      <c r="O22" s="440">
        <f t="shared" si="4"/>
        <v>71819.99900000001</v>
      </c>
    </row>
    <row r="23" spans="1:15" ht="3.75" customHeight="1">
      <c r="A23" s="57"/>
      <c r="B23" s="242"/>
      <c r="C23" s="56"/>
      <c r="D23" s="55"/>
      <c r="E23" s="455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05">
        <f t="shared" si="3"/>
        <v>0</v>
      </c>
      <c r="N23" s="451">
        <f t="shared" si="3"/>
        <v>0</v>
      </c>
      <c r="O23" s="441">
        <f t="shared" si="4"/>
        <v>0</v>
      </c>
    </row>
    <row r="24" spans="1:15" s="438" customFormat="1" ht="19.5" customHeight="1">
      <c r="A24" s="431">
        <v>2018</v>
      </c>
      <c r="B24" s="240" t="s">
        <v>5</v>
      </c>
      <c r="C24" s="46">
        <v>11110.93499999999</v>
      </c>
      <c r="D24" s="432">
        <v>1972.955999999998</v>
      </c>
      <c r="E24" s="456">
        <f t="shared" si="0"/>
        <v>13083.890999999989</v>
      </c>
      <c r="F24" s="433">
        <v>22030.246000000006</v>
      </c>
      <c r="G24" s="44">
        <v>11446.323000000006</v>
      </c>
      <c r="H24" s="434">
        <f>G24+F24</f>
        <v>33476.56900000001</v>
      </c>
      <c r="I24" s="52">
        <v>15825.179</v>
      </c>
      <c r="J24" s="51">
        <v>4884.178000000001</v>
      </c>
      <c r="K24" s="435">
        <f>J24+I24</f>
        <v>20709.357</v>
      </c>
      <c r="L24" s="436">
        <f t="shared" si="3"/>
        <v>37855.425</v>
      </c>
      <c r="M24" s="437">
        <f t="shared" si="3"/>
        <v>16330.501000000007</v>
      </c>
      <c r="N24" s="452">
        <f t="shared" si="3"/>
        <v>54185.92600000001</v>
      </c>
      <c r="O24" s="448">
        <f t="shared" si="4"/>
        <v>67269.817</v>
      </c>
    </row>
    <row r="25" spans="1:15" s="438" customFormat="1" ht="19.5" customHeight="1">
      <c r="A25" s="431"/>
      <c r="B25" s="240" t="s">
        <v>4</v>
      </c>
      <c r="C25" s="46">
        <v>11595.972999999994</v>
      </c>
      <c r="D25" s="432">
        <v>1865.109999999998</v>
      </c>
      <c r="E25" s="456">
        <f>D25+C25</f>
        <v>13461.082999999993</v>
      </c>
      <c r="F25" s="433">
        <v>20137.19900000001</v>
      </c>
      <c r="G25" s="44">
        <v>11441.989999999996</v>
      </c>
      <c r="H25" s="434">
        <f>G25+F25</f>
        <v>31579.189000000006</v>
      </c>
      <c r="I25" s="52">
        <v>12991.491999999997</v>
      </c>
      <c r="J25" s="51">
        <v>4717.285</v>
      </c>
      <c r="K25" s="435">
        <f>J25+I25</f>
        <v>17708.776999999995</v>
      </c>
      <c r="L25" s="436">
        <f aca="true" t="shared" si="5" ref="L25:N26">I25+F25</f>
        <v>33128.691000000006</v>
      </c>
      <c r="M25" s="437">
        <f t="shared" si="5"/>
        <v>16159.274999999996</v>
      </c>
      <c r="N25" s="452">
        <f t="shared" si="5"/>
        <v>49287.966</v>
      </c>
      <c r="O25" s="448">
        <f>N25+E25</f>
        <v>62749.04899999999</v>
      </c>
    </row>
    <row r="26" spans="1:15" s="438" customFormat="1" ht="19.5" customHeight="1">
      <c r="A26" s="431"/>
      <c r="B26" s="240" t="s">
        <v>3</v>
      </c>
      <c r="C26" s="46">
        <v>12866.632999999994</v>
      </c>
      <c r="D26" s="432">
        <v>2502.6369999999984</v>
      </c>
      <c r="E26" s="456">
        <f>D26+C26</f>
        <v>15369.269999999993</v>
      </c>
      <c r="F26" s="433">
        <v>24563.03300000001</v>
      </c>
      <c r="G26" s="44">
        <v>14469.632999999998</v>
      </c>
      <c r="H26" s="434">
        <f>G26+F26</f>
        <v>39032.66600000001</v>
      </c>
      <c r="I26" s="52">
        <v>11378.896</v>
      </c>
      <c r="J26" s="51">
        <v>5860.1280000000015</v>
      </c>
      <c r="K26" s="435">
        <f>J26+I26</f>
        <v>17239.024</v>
      </c>
      <c r="L26" s="436">
        <f t="shared" si="5"/>
        <v>35941.92900000001</v>
      </c>
      <c r="M26" s="437">
        <f t="shared" si="5"/>
        <v>20329.761</v>
      </c>
      <c r="N26" s="452">
        <f t="shared" si="5"/>
        <v>56271.69000000002</v>
      </c>
      <c r="O26" s="448">
        <f>N26+E26</f>
        <v>71640.96</v>
      </c>
    </row>
    <row r="27" spans="1:15" s="438" customFormat="1" ht="19.5" customHeight="1" thickBot="1">
      <c r="A27" s="431"/>
      <c r="B27" s="240" t="s">
        <v>14</v>
      </c>
      <c r="C27" s="46">
        <v>12064.925999999996</v>
      </c>
      <c r="D27" s="432">
        <v>1879.7159999999992</v>
      </c>
      <c r="E27" s="456">
        <f>D27+C27</f>
        <v>13944.641999999994</v>
      </c>
      <c r="F27" s="433">
        <v>25050.303</v>
      </c>
      <c r="G27" s="44">
        <v>14368.512000000002</v>
      </c>
      <c r="H27" s="434">
        <f>G27+F27</f>
        <v>39418.815</v>
      </c>
      <c r="I27" s="52">
        <v>17124.501</v>
      </c>
      <c r="J27" s="51">
        <v>6096.027000000001</v>
      </c>
      <c r="K27" s="435">
        <f>J27+I27</f>
        <v>23220.528000000002</v>
      </c>
      <c r="L27" s="436">
        <f>I27+F27</f>
        <v>42174.804000000004</v>
      </c>
      <c r="M27" s="437">
        <f>J27+G27</f>
        <v>20464.539000000004</v>
      </c>
      <c r="N27" s="452">
        <f>K27+H27</f>
        <v>62639.34300000001</v>
      </c>
      <c r="O27" s="448">
        <f>N27+E27</f>
        <v>76583.985</v>
      </c>
    </row>
    <row r="28" spans="1:15" ht="18" customHeight="1">
      <c r="A28" s="47" t="s">
        <v>2</v>
      </c>
      <c r="B28" s="37"/>
      <c r="C28" s="36"/>
      <c r="D28" s="35"/>
      <c r="E28" s="457"/>
      <c r="F28" s="36"/>
      <c r="G28" s="35"/>
      <c r="H28" s="34"/>
      <c r="I28" s="36"/>
      <c r="J28" s="35"/>
      <c r="K28" s="34"/>
      <c r="L28" s="61"/>
      <c r="M28" s="205"/>
      <c r="N28" s="451"/>
      <c r="O28" s="441"/>
    </row>
    <row r="29" spans="1:15" ht="18" customHeight="1">
      <c r="A29" s="32" t="s">
        <v>151</v>
      </c>
      <c r="B29" s="43"/>
      <c r="C29" s="46">
        <f>SUM(C11:C14)</f>
        <v>47815.161000000015</v>
      </c>
      <c r="D29" s="44">
        <f aca="true" t="shared" si="6" ref="D29:O29">SUM(D11:D14)</f>
        <v>8092.287999999999</v>
      </c>
      <c r="E29" s="458">
        <f t="shared" si="6"/>
        <v>55907.44900000002</v>
      </c>
      <c r="F29" s="46">
        <f t="shared" si="6"/>
        <v>92308.72599999998</v>
      </c>
      <c r="G29" s="44">
        <f t="shared" si="6"/>
        <v>49949.81000000002</v>
      </c>
      <c r="H29" s="45">
        <f t="shared" si="6"/>
        <v>142258.536</v>
      </c>
      <c r="I29" s="46">
        <f t="shared" si="6"/>
        <v>52126.676999999996</v>
      </c>
      <c r="J29" s="44">
        <f t="shared" si="6"/>
        <v>19142.468999999997</v>
      </c>
      <c r="K29" s="45">
        <f t="shared" si="6"/>
        <v>71269.146</v>
      </c>
      <c r="L29" s="46">
        <f t="shared" si="6"/>
        <v>144435.403</v>
      </c>
      <c r="M29" s="206">
        <f t="shared" si="6"/>
        <v>69092.27900000001</v>
      </c>
      <c r="N29" s="458">
        <f t="shared" si="6"/>
        <v>213527.68199999997</v>
      </c>
      <c r="O29" s="442">
        <f t="shared" si="6"/>
        <v>269435.131</v>
      </c>
    </row>
    <row r="30" spans="1:15" ht="18" customHeight="1" thickBot="1">
      <c r="A30" s="32" t="s">
        <v>152</v>
      </c>
      <c r="B30" s="43"/>
      <c r="C30" s="42">
        <f>SUM(C24:C27)</f>
        <v>47638.466999999975</v>
      </c>
      <c r="D30" s="39">
        <f aca="true" t="shared" si="7" ref="D30:O30">SUM(D24:D27)</f>
        <v>8220.418999999993</v>
      </c>
      <c r="E30" s="459">
        <f t="shared" si="7"/>
        <v>55858.88599999997</v>
      </c>
      <c r="F30" s="41">
        <f t="shared" si="7"/>
        <v>91780.78100000003</v>
      </c>
      <c r="G30" s="39">
        <f t="shared" si="7"/>
        <v>51726.458</v>
      </c>
      <c r="H30" s="40">
        <f t="shared" si="7"/>
        <v>143507.23900000003</v>
      </c>
      <c r="I30" s="41">
        <f t="shared" si="7"/>
        <v>57320.068</v>
      </c>
      <c r="J30" s="39">
        <f t="shared" si="7"/>
        <v>21557.618000000002</v>
      </c>
      <c r="K30" s="40">
        <f t="shared" si="7"/>
        <v>78877.686</v>
      </c>
      <c r="L30" s="41">
        <f t="shared" si="7"/>
        <v>149100.84900000002</v>
      </c>
      <c r="M30" s="207">
        <f t="shared" si="7"/>
        <v>73284.076</v>
      </c>
      <c r="N30" s="459">
        <f t="shared" si="7"/>
        <v>222384.92500000005</v>
      </c>
      <c r="O30" s="443">
        <f t="shared" si="7"/>
        <v>278243.811</v>
      </c>
    </row>
    <row r="31" spans="1:15" ht="17.25" customHeight="1">
      <c r="A31" s="38" t="s">
        <v>1</v>
      </c>
      <c r="B31" s="37"/>
      <c r="C31" s="36"/>
      <c r="D31" s="35"/>
      <c r="E31" s="460"/>
      <c r="F31" s="36"/>
      <c r="G31" s="35"/>
      <c r="H31" s="33"/>
      <c r="I31" s="36"/>
      <c r="J31" s="35"/>
      <c r="K31" s="34"/>
      <c r="L31" s="61"/>
      <c r="M31" s="205"/>
      <c r="N31" s="460"/>
      <c r="O31" s="441"/>
    </row>
    <row r="32" spans="1:15" ht="17.25" customHeight="1">
      <c r="A32" s="32" t="s">
        <v>153</v>
      </c>
      <c r="B32" s="31"/>
      <c r="C32" s="225">
        <f>(C27/C14-1)*100</f>
        <v>3.166949775387007</v>
      </c>
      <c r="D32" s="226">
        <f aca="true" t="shared" si="8" ref="D32:O32">(D27/D14-1)*100</f>
        <v>30.41827574866538</v>
      </c>
      <c r="E32" s="461">
        <f t="shared" si="8"/>
        <v>6.157029804589054</v>
      </c>
      <c r="F32" s="225">
        <f t="shared" si="8"/>
        <v>1.2751417046474867</v>
      </c>
      <c r="G32" s="227">
        <f t="shared" si="8"/>
        <v>12.40128959612463</v>
      </c>
      <c r="H32" s="228">
        <f t="shared" si="8"/>
        <v>5.066058071931945</v>
      </c>
      <c r="I32" s="229">
        <f t="shared" si="8"/>
        <v>-4.695830314120553</v>
      </c>
      <c r="J32" s="226">
        <f t="shared" si="8"/>
        <v>22.04556347522404</v>
      </c>
      <c r="K32" s="230">
        <f t="shared" si="8"/>
        <v>1.120883391459837</v>
      </c>
      <c r="L32" s="229">
        <f t="shared" si="8"/>
        <v>-1.2372714917242789</v>
      </c>
      <c r="M32" s="231">
        <f t="shared" si="8"/>
        <v>15.110913114755453</v>
      </c>
      <c r="N32" s="461">
        <f t="shared" si="8"/>
        <v>3.5681794541890133</v>
      </c>
      <c r="O32" s="444">
        <f t="shared" si="8"/>
        <v>4.030120654261915</v>
      </c>
    </row>
    <row r="33" spans="1:15" ht="7.5" customHeight="1" thickBot="1">
      <c r="A33" s="30"/>
      <c r="B33" s="29"/>
      <c r="C33" s="28"/>
      <c r="D33" s="27"/>
      <c r="E33" s="462"/>
      <c r="F33" s="26"/>
      <c r="G33" s="24"/>
      <c r="H33" s="23"/>
      <c r="I33" s="26"/>
      <c r="J33" s="24"/>
      <c r="K33" s="25"/>
      <c r="L33" s="26"/>
      <c r="M33" s="208"/>
      <c r="N33" s="462"/>
      <c r="O33" s="445"/>
    </row>
    <row r="34" spans="1:15" ht="17.25" customHeight="1">
      <c r="A34" s="22" t="s">
        <v>0</v>
      </c>
      <c r="B34" s="21"/>
      <c r="C34" s="20"/>
      <c r="D34" s="19"/>
      <c r="E34" s="463"/>
      <c r="F34" s="18"/>
      <c r="G34" s="16"/>
      <c r="H34" s="15"/>
      <c r="I34" s="18"/>
      <c r="J34" s="16"/>
      <c r="K34" s="17"/>
      <c r="L34" s="18"/>
      <c r="M34" s="209"/>
      <c r="N34" s="463"/>
      <c r="O34" s="446"/>
    </row>
    <row r="35" spans="1:15" ht="17.25" customHeight="1" thickBot="1">
      <c r="A35" s="214" t="s">
        <v>154</v>
      </c>
      <c r="B35" s="14"/>
      <c r="C35" s="13">
        <f aca="true" t="shared" si="9" ref="C35:O35">(C30/C29-1)*100</f>
        <v>-0.369535511968766</v>
      </c>
      <c r="D35" s="9">
        <f t="shared" si="9"/>
        <v>1.5833717237942357</v>
      </c>
      <c r="E35" s="464">
        <f t="shared" si="9"/>
        <v>-0.08686320135989911</v>
      </c>
      <c r="F35" s="13">
        <f t="shared" si="9"/>
        <v>-0.5719340119588967</v>
      </c>
      <c r="G35" s="12">
        <f t="shared" si="9"/>
        <v>3.556866382474677</v>
      </c>
      <c r="H35" s="8">
        <f t="shared" si="9"/>
        <v>0.8777701747191058</v>
      </c>
      <c r="I35" s="11">
        <f t="shared" si="9"/>
        <v>9.963019511103699</v>
      </c>
      <c r="J35" s="9">
        <f t="shared" si="9"/>
        <v>12.616705817833651</v>
      </c>
      <c r="K35" s="10">
        <f t="shared" si="9"/>
        <v>10.675783879885437</v>
      </c>
      <c r="L35" s="11">
        <f t="shared" si="9"/>
        <v>3.230126342362216</v>
      </c>
      <c r="M35" s="210">
        <f t="shared" si="9"/>
        <v>6.066954311928252</v>
      </c>
      <c r="N35" s="464">
        <f t="shared" si="9"/>
        <v>4.148053740404523</v>
      </c>
      <c r="O35" s="447">
        <f t="shared" si="9"/>
        <v>3.269313829754439</v>
      </c>
    </row>
    <row r="36" spans="1:14" s="5" customFormat="1" ht="6" customHeight="1" thickTop="1">
      <c r="A36" s="60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="5" customFormat="1" ht="13.5" customHeight="1">
      <c r="A37" s="60" t="s">
        <v>139</v>
      </c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65518" ht="14.25">
      <c r="C65518" s="2" t="e">
        <f>((C65514/C65501)-1)*100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2:IV32 P35:IV35">
    <cfRule type="cellIs" priority="10" dxfId="97" operator="lessThan" stopIfTrue="1">
      <formula>0</formula>
    </cfRule>
  </conditionalFormatting>
  <conditionalFormatting sqref="A32:B32 A35:B35">
    <cfRule type="cellIs" priority="3" dxfId="97" operator="lessThan" stopIfTrue="1">
      <formula>0</formula>
    </cfRule>
  </conditionalFormatting>
  <conditionalFormatting sqref="C31:M35 O31:O35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1:N35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25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6.5">
      <c r="N1" s="609"/>
      <c r="O1" s="609"/>
      <c r="P1" s="609" t="s">
        <v>26</v>
      </c>
      <c r="Q1" s="609"/>
    </row>
    <row r="2" ht="7.5" customHeight="1" thickBot="1"/>
    <row r="3" spans="1:17" ht="24" customHeight="1">
      <c r="A3" s="615" t="s">
        <v>36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8" customHeight="1" thickBot="1">
      <c r="A4" s="618" t="s">
        <v>35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ht="15" thickBot="1">
      <c r="A5" s="600" t="s">
        <v>140</v>
      </c>
      <c r="B5" s="610" t="s">
        <v>33</v>
      </c>
      <c r="C5" s="611"/>
      <c r="D5" s="611"/>
      <c r="E5" s="611"/>
      <c r="F5" s="612"/>
      <c r="G5" s="612"/>
      <c r="H5" s="612"/>
      <c r="I5" s="613"/>
      <c r="J5" s="611" t="s">
        <v>32</v>
      </c>
      <c r="K5" s="611"/>
      <c r="L5" s="611"/>
      <c r="M5" s="611"/>
      <c r="N5" s="611"/>
      <c r="O5" s="611"/>
      <c r="P5" s="611"/>
      <c r="Q5" s="614"/>
    </row>
    <row r="6" spans="1:17" s="239" customFormat="1" ht="25.5" customHeight="1" thickBot="1">
      <c r="A6" s="601"/>
      <c r="B6" s="597" t="s">
        <v>155</v>
      </c>
      <c r="C6" s="598"/>
      <c r="D6" s="599"/>
      <c r="E6" s="603" t="s">
        <v>31</v>
      </c>
      <c r="F6" s="597" t="s">
        <v>156</v>
      </c>
      <c r="G6" s="598"/>
      <c r="H6" s="599"/>
      <c r="I6" s="605" t="s">
        <v>30</v>
      </c>
      <c r="J6" s="597" t="s">
        <v>157</v>
      </c>
      <c r="K6" s="607"/>
      <c r="L6" s="608"/>
      <c r="M6" s="603" t="s">
        <v>31</v>
      </c>
      <c r="N6" s="597" t="s">
        <v>158</v>
      </c>
      <c r="O6" s="607"/>
      <c r="P6" s="608"/>
      <c r="Q6" s="603" t="s">
        <v>30</v>
      </c>
    </row>
    <row r="7" spans="1:17" s="73" customFormat="1" ht="26.25" thickBot="1">
      <c r="A7" s="602"/>
      <c r="B7" s="77" t="s">
        <v>20</v>
      </c>
      <c r="C7" s="74" t="s">
        <v>19</v>
      </c>
      <c r="D7" s="74" t="s">
        <v>15</v>
      </c>
      <c r="E7" s="604"/>
      <c r="F7" s="77" t="s">
        <v>20</v>
      </c>
      <c r="G7" s="75" t="s">
        <v>19</v>
      </c>
      <c r="H7" s="74" t="s">
        <v>15</v>
      </c>
      <c r="I7" s="606"/>
      <c r="J7" s="77" t="s">
        <v>20</v>
      </c>
      <c r="K7" s="74" t="s">
        <v>19</v>
      </c>
      <c r="L7" s="75" t="s">
        <v>15</v>
      </c>
      <c r="M7" s="604"/>
      <c r="N7" s="76" t="s">
        <v>20</v>
      </c>
      <c r="O7" s="75" t="s">
        <v>19</v>
      </c>
      <c r="P7" s="74" t="s">
        <v>15</v>
      </c>
      <c r="Q7" s="604"/>
    </row>
    <row r="8" spans="1:17" s="65" customFormat="1" ht="17.25" customHeight="1" thickBot="1">
      <c r="A8" s="72" t="s">
        <v>22</v>
      </c>
      <c r="B8" s="68">
        <f>SUM(B9:B20)</f>
        <v>1821362</v>
      </c>
      <c r="C8" s="67">
        <f>SUM(C9:C20)</f>
        <v>58421</v>
      </c>
      <c r="D8" s="67">
        <f aca="true" t="shared" si="0" ref="D8:D17">C8+B8</f>
        <v>1879783</v>
      </c>
      <c r="E8" s="69">
        <f aca="true" t="shared" si="1" ref="E8:E17">(D8/$D$8)</f>
        <v>1</v>
      </c>
      <c r="F8" s="68">
        <f>SUM(F9:F20)</f>
        <v>1857959</v>
      </c>
      <c r="G8" s="67">
        <f>SUM(G9:G20)</f>
        <v>60472</v>
      </c>
      <c r="H8" s="67">
        <f aca="true" t="shared" si="2" ref="H8:H17">G8+F8</f>
        <v>1918431</v>
      </c>
      <c r="I8" s="66">
        <f aca="true" t="shared" si="3" ref="I8:I17">(D8/H8-1)*100</f>
        <v>-2.0145629423210965</v>
      </c>
      <c r="J8" s="71">
        <f>SUM(J9:J20)</f>
        <v>7209876</v>
      </c>
      <c r="K8" s="70">
        <f>SUM(K9:K20)</f>
        <v>239258</v>
      </c>
      <c r="L8" s="67">
        <f aca="true" t="shared" si="4" ref="L8:L17">K8+J8</f>
        <v>7449134</v>
      </c>
      <c r="M8" s="69">
        <f aca="true" t="shared" si="5" ref="M8:M17">(L8/$L$8)</f>
        <v>1</v>
      </c>
      <c r="N8" s="68">
        <f>SUM(N9:N20)</f>
        <v>7518771</v>
      </c>
      <c r="O8" s="67">
        <f>SUM(O9:O20)</f>
        <v>255113</v>
      </c>
      <c r="P8" s="67">
        <f aca="true" t="shared" si="6" ref="P8:P17">O8+N8</f>
        <v>7773884</v>
      </c>
      <c r="Q8" s="66">
        <f aca="true" t="shared" si="7" ref="Q8:Q16">(L8/P8-1)*100</f>
        <v>-4.17744849292837</v>
      </c>
    </row>
    <row r="9" spans="1:17" s="65" customFormat="1" ht="18" customHeight="1" thickTop="1">
      <c r="A9" s="348" t="s">
        <v>159</v>
      </c>
      <c r="B9" s="349">
        <v>1042796</v>
      </c>
      <c r="C9" s="350">
        <v>7432</v>
      </c>
      <c r="D9" s="350">
        <f t="shared" si="0"/>
        <v>1050228</v>
      </c>
      <c r="E9" s="351">
        <f t="shared" si="1"/>
        <v>0.5586964027230803</v>
      </c>
      <c r="F9" s="349">
        <v>1078469</v>
      </c>
      <c r="G9" s="350">
        <v>28510</v>
      </c>
      <c r="H9" s="350">
        <f t="shared" si="2"/>
        <v>1106979</v>
      </c>
      <c r="I9" s="352">
        <f t="shared" si="3"/>
        <v>-5.126655519210388</v>
      </c>
      <c r="J9" s="349">
        <v>3985612</v>
      </c>
      <c r="K9" s="350">
        <v>20081</v>
      </c>
      <c r="L9" s="350">
        <f t="shared" si="4"/>
        <v>4005693</v>
      </c>
      <c r="M9" s="351">
        <f t="shared" si="5"/>
        <v>0.5377394204480682</v>
      </c>
      <c r="N9" s="349">
        <v>4350432</v>
      </c>
      <c r="O9" s="350">
        <v>116145</v>
      </c>
      <c r="P9" s="350">
        <f t="shared" si="6"/>
        <v>4466577</v>
      </c>
      <c r="Q9" s="353">
        <f t="shared" si="7"/>
        <v>-10.318505647613375</v>
      </c>
    </row>
    <row r="10" spans="1:17" s="65" customFormat="1" ht="18" customHeight="1">
      <c r="A10" s="354" t="s">
        <v>160</v>
      </c>
      <c r="B10" s="355">
        <v>333886</v>
      </c>
      <c r="C10" s="356">
        <v>8639</v>
      </c>
      <c r="D10" s="356">
        <f t="shared" si="0"/>
        <v>342525</v>
      </c>
      <c r="E10" s="357">
        <f t="shared" si="1"/>
        <v>0.18221518122038555</v>
      </c>
      <c r="F10" s="355">
        <v>309442</v>
      </c>
      <c r="G10" s="356"/>
      <c r="H10" s="356">
        <f t="shared" si="2"/>
        <v>309442</v>
      </c>
      <c r="I10" s="358">
        <f t="shared" si="3"/>
        <v>10.691179607163859</v>
      </c>
      <c r="J10" s="355">
        <v>1393619</v>
      </c>
      <c r="K10" s="356">
        <v>38001</v>
      </c>
      <c r="L10" s="356">
        <f t="shared" si="4"/>
        <v>1431620</v>
      </c>
      <c r="M10" s="357">
        <f t="shared" si="5"/>
        <v>0.19218609841090253</v>
      </c>
      <c r="N10" s="355">
        <v>1200078</v>
      </c>
      <c r="O10" s="356">
        <v>14414</v>
      </c>
      <c r="P10" s="356">
        <f t="shared" si="6"/>
        <v>1214492</v>
      </c>
      <c r="Q10" s="359">
        <f t="shared" si="7"/>
        <v>17.878092239388987</v>
      </c>
    </row>
    <row r="11" spans="1:17" s="65" customFormat="1" ht="18" customHeight="1">
      <c r="A11" s="354" t="s">
        <v>161</v>
      </c>
      <c r="B11" s="355">
        <v>215474</v>
      </c>
      <c r="C11" s="356">
        <v>1437</v>
      </c>
      <c r="D11" s="356">
        <f t="shared" si="0"/>
        <v>216911</v>
      </c>
      <c r="E11" s="357">
        <f t="shared" si="1"/>
        <v>0.115391510615853</v>
      </c>
      <c r="F11" s="355">
        <v>280480</v>
      </c>
      <c r="G11" s="356">
        <v>1463</v>
      </c>
      <c r="H11" s="356">
        <f t="shared" si="2"/>
        <v>281943</v>
      </c>
      <c r="I11" s="358">
        <f t="shared" si="3"/>
        <v>-23.0656551146863</v>
      </c>
      <c r="J11" s="355">
        <v>918193</v>
      </c>
      <c r="K11" s="356">
        <v>13389</v>
      </c>
      <c r="L11" s="356">
        <f t="shared" si="4"/>
        <v>931582</v>
      </c>
      <c r="M11" s="357">
        <f t="shared" si="5"/>
        <v>0.1250591008297072</v>
      </c>
      <c r="N11" s="355">
        <v>1199125</v>
      </c>
      <c r="O11" s="356">
        <v>1463</v>
      </c>
      <c r="P11" s="356">
        <f t="shared" si="6"/>
        <v>1200588</v>
      </c>
      <c r="Q11" s="359">
        <f t="shared" si="7"/>
        <v>-22.40618763472565</v>
      </c>
    </row>
    <row r="12" spans="1:17" s="65" customFormat="1" ht="18" customHeight="1">
      <c r="A12" s="354" t="s">
        <v>162</v>
      </c>
      <c r="B12" s="355">
        <v>94160</v>
      </c>
      <c r="C12" s="356">
        <v>0</v>
      </c>
      <c r="D12" s="356">
        <f t="shared" si="0"/>
        <v>94160</v>
      </c>
      <c r="E12" s="357">
        <f t="shared" si="1"/>
        <v>0.05009088815038757</v>
      </c>
      <c r="F12" s="355">
        <v>75326</v>
      </c>
      <c r="G12" s="356"/>
      <c r="H12" s="356">
        <f t="shared" si="2"/>
        <v>75326</v>
      </c>
      <c r="I12" s="358">
        <f t="shared" si="3"/>
        <v>25.003318907150263</v>
      </c>
      <c r="J12" s="355">
        <v>355589</v>
      </c>
      <c r="K12" s="356">
        <v>85</v>
      </c>
      <c r="L12" s="356">
        <f t="shared" si="4"/>
        <v>355674</v>
      </c>
      <c r="M12" s="357">
        <f t="shared" si="5"/>
        <v>0.047747026701358844</v>
      </c>
      <c r="N12" s="355">
        <v>308431</v>
      </c>
      <c r="O12" s="356"/>
      <c r="P12" s="356">
        <f t="shared" si="6"/>
        <v>308431</v>
      </c>
      <c r="Q12" s="359">
        <f t="shared" si="7"/>
        <v>15.317202226754123</v>
      </c>
    </row>
    <row r="13" spans="1:17" s="65" customFormat="1" ht="18" customHeight="1">
      <c r="A13" s="354" t="s">
        <v>163</v>
      </c>
      <c r="B13" s="355">
        <v>84906</v>
      </c>
      <c r="C13" s="356">
        <v>4226</v>
      </c>
      <c r="D13" s="356">
        <f>C13+B13</f>
        <v>89132</v>
      </c>
      <c r="E13" s="357">
        <f>(D13/$D$8)</f>
        <v>0.04741611132774368</v>
      </c>
      <c r="F13" s="355">
        <v>71239</v>
      </c>
      <c r="G13" s="356">
        <v>105</v>
      </c>
      <c r="H13" s="356">
        <f>G13+F13</f>
        <v>71344</v>
      </c>
      <c r="I13" s="358">
        <f t="shared" si="3"/>
        <v>24.932720340883606</v>
      </c>
      <c r="J13" s="355">
        <v>351128</v>
      </c>
      <c r="K13" s="356">
        <v>13589</v>
      </c>
      <c r="L13" s="356">
        <f>K13+J13</f>
        <v>364717</v>
      </c>
      <c r="M13" s="357">
        <f>(L13/$L$8)</f>
        <v>0.048960993318149466</v>
      </c>
      <c r="N13" s="355">
        <v>288278</v>
      </c>
      <c r="O13" s="356">
        <v>105</v>
      </c>
      <c r="P13" s="356">
        <f>O13+N13</f>
        <v>288383</v>
      </c>
      <c r="Q13" s="359">
        <f t="shared" si="7"/>
        <v>26.4696601394673</v>
      </c>
    </row>
    <row r="14" spans="1:17" s="65" customFormat="1" ht="18" customHeight="1">
      <c r="A14" s="354" t="s">
        <v>164</v>
      </c>
      <c r="B14" s="355">
        <v>33639</v>
      </c>
      <c r="C14" s="356">
        <v>1362</v>
      </c>
      <c r="D14" s="356">
        <f>C14+B14</f>
        <v>35001</v>
      </c>
      <c r="E14" s="357">
        <f>(D14/$D$8)</f>
        <v>0.018619702380540733</v>
      </c>
      <c r="F14" s="355">
        <v>21700</v>
      </c>
      <c r="G14" s="356">
        <v>153</v>
      </c>
      <c r="H14" s="356">
        <f>G14+F14</f>
        <v>21853</v>
      </c>
      <c r="I14" s="358">
        <f t="shared" si="3"/>
        <v>60.165652313183536</v>
      </c>
      <c r="J14" s="355">
        <v>141057</v>
      </c>
      <c r="K14" s="356">
        <v>1477</v>
      </c>
      <c r="L14" s="356">
        <f>K14+J14</f>
        <v>142534</v>
      </c>
      <c r="M14" s="357">
        <f>(L14/$L$8)</f>
        <v>0.019134304739316006</v>
      </c>
      <c r="N14" s="355">
        <v>86535</v>
      </c>
      <c r="O14" s="356">
        <v>153</v>
      </c>
      <c r="P14" s="356">
        <f>O14+N14</f>
        <v>86688</v>
      </c>
      <c r="Q14" s="359">
        <f t="shared" si="7"/>
        <v>64.421834625323</v>
      </c>
    </row>
    <row r="15" spans="1:20" s="65" customFormat="1" ht="18" customHeight="1">
      <c r="A15" s="354" t="s">
        <v>165</v>
      </c>
      <c r="B15" s="355">
        <v>16007</v>
      </c>
      <c r="C15" s="356">
        <v>0</v>
      </c>
      <c r="D15" s="356">
        <f>C15+B15</f>
        <v>16007</v>
      </c>
      <c r="E15" s="357">
        <f>(D15/$D$8)</f>
        <v>0.008515344590306435</v>
      </c>
      <c r="F15" s="355">
        <v>20836</v>
      </c>
      <c r="G15" s="356"/>
      <c r="H15" s="356">
        <f>G15+F15</f>
        <v>20836</v>
      </c>
      <c r="I15" s="358">
        <f t="shared" si="3"/>
        <v>-23.17623344211941</v>
      </c>
      <c r="J15" s="355">
        <v>62454</v>
      </c>
      <c r="K15" s="356">
        <v>374</v>
      </c>
      <c r="L15" s="356">
        <f>K15+J15</f>
        <v>62828</v>
      </c>
      <c r="M15" s="357">
        <f>(L15/$L$8)</f>
        <v>0.008434269003618407</v>
      </c>
      <c r="N15" s="355">
        <v>85425</v>
      </c>
      <c r="O15" s="356">
        <v>364</v>
      </c>
      <c r="P15" s="356">
        <f>O15+N15</f>
        <v>85789</v>
      </c>
      <c r="Q15" s="359">
        <f t="shared" si="7"/>
        <v>-26.764503607688628</v>
      </c>
      <c r="T15" s="237"/>
    </row>
    <row r="16" spans="1:17" s="65" customFormat="1" ht="18" customHeight="1">
      <c r="A16" s="354" t="s">
        <v>166</v>
      </c>
      <c r="B16" s="355">
        <v>0</v>
      </c>
      <c r="C16" s="356">
        <v>8657</v>
      </c>
      <c r="D16" s="356">
        <f t="shared" si="0"/>
        <v>8657</v>
      </c>
      <c r="E16" s="357">
        <f t="shared" si="1"/>
        <v>0.004605318805415306</v>
      </c>
      <c r="F16" s="355"/>
      <c r="G16" s="356">
        <v>10238</v>
      </c>
      <c r="H16" s="356">
        <f t="shared" si="2"/>
        <v>10238</v>
      </c>
      <c r="I16" s="358">
        <f t="shared" si="3"/>
        <v>-15.442469232271927</v>
      </c>
      <c r="J16" s="355"/>
      <c r="K16" s="356">
        <v>41676</v>
      </c>
      <c r="L16" s="356">
        <f t="shared" si="4"/>
        <v>41676</v>
      </c>
      <c r="M16" s="357">
        <f t="shared" si="5"/>
        <v>0.005594744301820856</v>
      </c>
      <c r="N16" s="355"/>
      <c r="O16" s="356">
        <v>36856</v>
      </c>
      <c r="P16" s="356">
        <f t="shared" si="6"/>
        <v>36856</v>
      </c>
      <c r="Q16" s="359">
        <f t="shared" si="7"/>
        <v>13.077924896896032</v>
      </c>
    </row>
    <row r="17" spans="1:17" s="65" customFormat="1" ht="18" customHeight="1">
      <c r="A17" s="354" t="s">
        <v>167</v>
      </c>
      <c r="B17" s="355">
        <v>0</v>
      </c>
      <c r="C17" s="356">
        <v>5651</v>
      </c>
      <c r="D17" s="356">
        <f t="shared" si="0"/>
        <v>5651</v>
      </c>
      <c r="E17" s="357">
        <f t="shared" si="1"/>
        <v>0.003006198055839424</v>
      </c>
      <c r="F17" s="355"/>
      <c r="G17" s="356">
        <v>4786</v>
      </c>
      <c r="H17" s="356">
        <f t="shared" si="2"/>
        <v>4786</v>
      </c>
      <c r="I17" s="358">
        <f t="shared" si="3"/>
        <v>18.07354784788968</v>
      </c>
      <c r="J17" s="355"/>
      <c r="K17" s="356">
        <v>22122</v>
      </c>
      <c r="L17" s="356">
        <f t="shared" si="4"/>
        <v>22122</v>
      </c>
      <c r="M17" s="357">
        <f t="shared" si="5"/>
        <v>0.0029697411806526774</v>
      </c>
      <c r="N17" s="355"/>
      <c r="O17" s="356">
        <v>22106</v>
      </c>
      <c r="P17" s="356">
        <f t="shared" si="6"/>
        <v>22106</v>
      </c>
      <c r="Q17" s="359"/>
    </row>
    <row r="18" spans="1:17" s="65" customFormat="1" ht="18" customHeight="1">
      <c r="A18" s="354" t="s">
        <v>168</v>
      </c>
      <c r="B18" s="355">
        <v>0</v>
      </c>
      <c r="C18" s="356">
        <v>4839</v>
      </c>
      <c r="D18" s="356">
        <f>C18+B18</f>
        <v>4839</v>
      </c>
      <c r="E18" s="357">
        <f>(D18/$D$8)</f>
        <v>0.0025742333024609755</v>
      </c>
      <c r="F18" s="355"/>
      <c r="G18" s="356">
        <v>1303</v>
      </c>
      <c r="H18" s="356">
        <f>G18+F18</f>
        <v>1303</v>
      </c>
      <c r="I18" s="358">
        <f>(D18/H18-1)*100</f>
        <v>271.3737528779739</v>
      </c>
      <c r="J18" s="355"/>
      <c r="K18" s="356">
        <v>21974</v>
      </c>
      <c r="L18" s="356">
        <f>K18+J18</f>
        <v>21974</v>
      </c>
      <c r="M18" s="357">
        <f>(L18/$L$8)</f>
        <v>0.002949873099342823</v>
      </c>
      <c r="N18" s="355"/>
      <c r="O18" s="356">
        <v>3918</v>
      </c>
      <c r="P18" s="356">
        <f>O18+N18</f>
        <v>3918</v>
      </c>
      <c r="Q18" s="359">
        <f>(L18/P18-1)*100</f>
        <v>460.847371107708</v>
      </c>
    </row>
    <row r="19" spans="1:17" s="65" customFormat="1" ht="18" customHeight="1">
      <c r="A19" s="354" t="s">
        <v>169</v>
      </c>
      <c r="B19" s="355">
        <v>494</v>
      </c>
      <c r="C19" s="356">
        <v>2082</v>
      </c>
      <c r="D19" s="356">
        <f>C19+B19</f>
        <v>2576</v>
      </c>
      <c r="E19" s="357">
        <f>(D19/$D$8)</f>
        <v>0.0013703709417523192</v>
      </c>
      <c r="F19" s="355">
        <v>467</v>
      </c>
      <c r="G19" s="356">
        <v>1981</v>
      </c>
      <c r="H19" s="356">
        <f>G19+F19</f>
        <v>2448</v>
      </c>
      <c r="I19" s="358">
        <f>(D19/H19-1)*100</f>
        <v>5.228758169934644</v>
      </c>
      <c r="J19" s="355">
        <v>2224</v>
      </c>
      <c r="K19" s="356">
        <v>7662</v>
      </c>
      <c r="L19" s="356">
        <f>K19+J19</f>
        <v>9886</v>
      </c>
      <c r="M19" s="357">
        <f>(L19/$L$8)</f>
        <v>0.0013271341339812118</v>
      </c>
      <c r="N19" s="355">
        <v>467</v>
      </c>
      <c r="O19" s="356">
        <v>9533</v>
      </c>
      <c r="P19" s="356">
        <f>O19+N19</f>
        <v>10000</v>
      </c>
      <c r="Q19" s="359">
        <f>(L19/P19-1)*100</f>
        <v>-1.1399999999999966</v>
      </c>
    </row>
    <row r="20" spans="1:17" s="65" customFormat="1" ht="18" customHeight="1" thickBot="1">
      <c r="A20" s="360" t="s">
        <v>170</v>
      </c>
      <c r="B20" s="361">
        <v>0</v>
      </c>
      <c r="C20" s="362">
        <v>14096</v>
      </c>
      <c r="D20" s="362">
        <f>C20+B20</f>
        <v>14096</v>
      </c>
      <c r="E20" s="363">
        <f>(D20/$D$8)</f>
        <v>0.007498737886234741</v>
      </c>
      <c r="F20" s="361">
        <v>0</v>
      </c>
      <c r="G20" s="362">
        <v>11933</v>
      </c>
      <c r="H20" s="362">
        <f>G20+F20</f>
        <v>11933</v>
      </c>
      <c r="I20" s="364">
        <f>(D20/H20-1)*100</f>
        <v>18.126204642587783</v>
      </c>
      <c r="J20" s="361">
        <v>0</v>
      </c>
      <c r="K20" s="362">
        <v>58828</v>
      </c>
      <c r="L20" s="362">
        <f>K20+J20</f>
        <v>58828</v>
      </c>
      <c r="M20" s="363">
        <f>(L20/$L$8)</f>
        <v>0.007897293833081805</v>
      </c>
      <c r="N20" s="361">
        <v>0</v>
      </c>
      <c r="O20" s="362">
        <v>50056</v>
      </c>
      <c r="P20" s="362">
        <f>O20+N20</f>
        <v>50056</v>
      </c>
      <c r="Q20" s="365">
        <f>(L20/P20-1)*100</f>
        <v>17.52437270257312</v>
      </c>
    </row>
    <row r="21" s="64" customFormat="1" ht="6" customHeight="1" thickTop="1">
      <c r="A21" s="63"/>
    </row>
    <row r="22" ht="15">
      <c r="A22" s="87"/>
    </row>
    <row r="25" ht="14.25">
      <c r="B25" s="238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1:Q65536 I21:I65536 Q3 I3 I5 Q5">
    <cfRule type="cellIs" priority="3" dxfId="97" operator="lessThan" stopIfTrue="1">
      <formula>0</formula>
    </cfRule>
  </conditionalFormatting>
  <conditionalFormatting sqref="Q8:Q20 I8:I20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4"/>
  <sheetViews>
    <sheetView showGridLines="0" zoomScale="90" zoomScaleNormal="90" zoomScalePageLayoutView="0" workbookViewId="0" topLeftCell="A1">
      <pane xSplit="22327" topLeftCell="A1" activePane="topLeft" state="split"/>
      <selection pane="topLeft" activeCell="I20" sqref="I20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7.8515625" style="62" customWidth="1"/>
    <col min="17" max="17" width="7.7109375" style="62" bestFit="1" customWidth="1"/>
    <col min="18" max="16384" width="9.140625" style="62" customWidth="1"/>
  </cols>
  <sheetData>
    <row r="1" spans="14:17" ht="16.5">
      <c r="N1" s="609"/>
      <c r="O1" s="609"/>
      <c r="P1" s="609" t="s">
        <v>26</v>
      </c>
      <c r="Q1" s="609"/>
    </row>
    <row r="2" ht="7.5" customHeight="1" thickBot="1"/>
    <row r="3" spans="1:17" ht="24" customHeight="1">
      <c r="A3" s="615" t="s">
        <v>38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/>
    </row>
    <row r="4" spans="1:17" ht="16.5" customHeight="1" thickBot="1">
      <c r="A4" s="618" t="s">
        <v>35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20"/>
    </row>
    <row r="5" spans="1:17" ht="15" thickBot="1">
      <c r="A5" s="624" t="s">
        <v>34</v>
      </c>
      <c r="B5" s="610" t="s">
        <v>33</v>
      </c>
      <c r="C5" s="611"/>
      <c r="D5" s="611"/>
      <c r="E5" s="611"/>
      <c r="F5" s="612"/>
      <c r="G5" s="612"/>
      <c r="H5" s="612"/>
      <c r="I5" s="613"/>
      <c r="J5" s="611" t="s">
        <v>32</v>
      </c>
      <c r="K5" s="611"/>
      <c r="L5" s="611"/>
      <c r="M5" s="611"/>
      <c r="N5" s="611"/>
      <c r="O5" s="611"/>
      <c r="P5" s="611"/>
      <c r="Q5" s="614"/>
    </row>
    <row r="6" spans="1:17" s="78" customFormat="1" ht="25.5" customHeight="1" thickBot="1">
      <c r="A6" s="625"/>
      <c r="B6" s="621" t="s">
        <v>155</v>
      </c>
      <c r="C6" s="622"/>
      <c r="D6" s="623"/>
      <c r="E6" s="603" t="s">
        <v>31</v>
      </c>
      <c r="F6" s="621" t="s">
        <v>156</v>
      </c>
      <c r="G6" s="622"/>
      <c r="H6" s="623"/>
      <c r="I6" s="605" t="s">
        <v>30</v>
      </c>
      <c r="J6" s="621" t="s">
        <v>157</v>
      </c>
      <c r="K6" s="622"/>
      <c r="L6" s="623"/>
      <c r="M6" s="603" t="s">
        <v>31</v>
      </c>
      <c r="N6" s="621" t="s">
        <v>158</v>
      </c>
      <c r="O6" s="622"/>
      <c r="P6" s="623"/>
      <c r="Q6" s="603" t="s">
        <v>30</v>
      </c>
    </row>
    <row r="7" spans="1:17" s="73" customFormat="1" ht="26.25" thickBot="1">
      <c r="A7" s="626"/>
      <c r="B7" s="77" t="s">
        <v>20</v>
      </c>
      <c r="C7" s="74" t="s">
        <v>19</v>
      </c>
      <c r="D7" s="74" t="s">
        <v>15</v>
      </c>
      <c r="E7" s="604"/>
      <c r="F7" s="77" t="s">
        <v>20</v>
      </c>
      <c r="G7" s="75" t="s">
        <v>19</v>
      </c>
      <c r="H7" s="74" t="s">
        <v>15</v>
      </c>
      <c r="I7" s="606"/>
      <c r="J7" s="77" t="s">
        <v>20</v>
      </c>
      <c r="K7" s="74" t="s">
        <v>19</v>
      </c>
      <c r="L7" s="75" t="s">
        <v>15</v>
      </c>
      <c r="M7" s="604"/>
      <c r="N7" s="76" t="s">
        <v>20</v>
      </c>
      <c r="O7" s="75" t="s">
        <v>19</v>
      </c>
      <c r="P7" s="74" t="s">
        <v>15</v>
      </c>
      <c r="Q7" s="604"/>
    </row>
    <row r="8" spans="1:17" s="80" customFormat="1" ht="17.25" customHeight="1" thickBot="1">
      <c r="A8" s="85" t="s">
        <v>22</v>
      </c>
      <c r="B8" s="83">
        <f>SUM(B9:B21)</f>
        <v>12064.925999999998</v>
      </c>
      <c r="C8" s="82">
        <f>SUM(C9:C21)</f>
        <v>1879.716</v>
      </c>
      <c r="D8" s="82">
        <f>C8+B8</f>
        <v>13944.641999999998</v>
      </c>
      <c r="E8" s="84">
        <f>(D8/$D$8)</f>
        <v>1</v>
      </c>
      <c r="F8" s="83">
        <f>SUM(F9:F21)</f>
        <v>11694.565</v>
      </c>
      <c r="G8" s="82">
        <f>SUM(G9:G21)</f>
        <v>1441.298</v>
      </c>
      <c r="H8" s="82">
        <f>G8+F8</f>
        <v>13135.863000000001</v>
      </c>
      <c r="I8" s="81">
        <f>(D8/H8-1)*100</f>
        <v>6.1570298045891425</v>
      </c>
      <c r="J8" s="83">
        <f>SUM(J9:J21)</f>
        <v>47638.467</v>
      </c>
      <c r="K8" s="82">
        <f>SUM(K9:K21)</f>
        <v>8220.419000000002</v>
      </c>
      <c r="L8" s="82">
        <f>K8+J8</f>
        <v>55858.886</v>
      </c>
      <c r="M8" s="84">
        <f>(L8/$L$8)</f>
        <v>1</v>
      </c>
      <c r="N8" s="83">
        <f>SUM(N9:N21)</f>
        <v>47815.16099999999</v>
      </c>
      <c r="O8" s="82">
        <f>SUM(O9:O21)</f>
        <v>8092.288000000001</v>
      </c>
      <c r="P8" s="82">
        <f>O8+N8</f>
        <v>55907.44899999999</v>
      </c>
      <c r="Q8" s="81">
        <f>(L8/P8-1)*100</f>
        <v>-0.08686320135979919</v>
      </c>
    </row>
    <row r="9" spans="1:17" s="65" customFormat="1" ht="17.25" customHeight="1" thickTop="1">
      <c r="A9" s="348" t="s">
        <v>159</v>
      </c>
      <c r="B9" s="349">
        <v>5839.173999999999</v>
      </c>
      <c r="C9" s="350">
        <v>32.61600000000001</v>
      </c>
      <c r="D9" s="350">
        <f>C9+B9</f>
        <v>5871.789999999999</v>
      </c>
      <c r="E9" s="351">
        <f>(D9/$D$8)</f>
        <v>0.42107857627323814</v>
      </c>
      <c r="F9" s="349">
        <v>5852.291</v>
      </c>
      <c r="G9" s="350">
        <v>248.62800000000004</v>
      </c>
      <c r="H9" s="350">
        <f>G9+F9</f>
        <v>6100.919</v>
      </c>
      <c r="I9" s="352">
        <f>(D9/H9-1)*100</f>
        <v>-3.755647304938825</v>
      </c>
      <c r="J9" s="349">
        <v>23092.265</v>
      </c>
      <c r="K9" s="350">
        <v>97.29999999999994</v>
      </c>
      <c r="L9" s="350">
        <f>K9+J9</f>
        <v>23189.565</v>
      </c>
      <c r="M9" s="351">
        <f>(L9/$L$8)</f>
        <v>0.41514549717300125</v>
      </c>
      <c r="N9" s="349">
        <v>22439.680999999997</v>
      </c>
      <c r="O9" s="350">
        <v>970.5080000000003</v>
      </c>
      <c r="P9" s="350">
        <f>O9+N9</f>
        <v>23410.189</v>
      </c>
      <c r="Q9" s="353">
        <f>(L9/P9-1)*100</f>
        <v>-0.9424272482379314</v>
      </c>
    </row>
    <row r="10" spans="1:17" s="65" customFormat="1" ht="17.25" customHeight="1">
      <c r="A10" s="354" t="s">
        <v>171</v>
      </c>
      <c r="B10" s="355">
        <v>2732.496</v>
      </c>
      <c r="C10" s="356">
        <v>0</v>
      </c>
      <c r="D10" s="356">
        <f>C10+B10</f>
        <v>2732.496</v>
      </c>
      <c r="E10" s="357">
        <f>(D10/$D$8)</f>
        <v>0.1959531123136758</v>
      </c>
      <c r="F10" s="355">
        <v>1883.717</v>
      </c>
      <c r="G10" s="356"/>
      <c r="H10" s="356">
        <f>G10+F10</f>
        <v>1883.717</v>
      </c>
      <c r="I10" s="358">
        <f>(D10/H10-1)*100</f>
        <v>45.05873228303403</v>
      </c>
      <c r="J10" s="355">
        <v>9749.132000000001</v>
      </c>
      <c r="K10" s="356"/>
      <c r="L10" s="356">
        <f>K10+J10</f>
        <v>9749.132000000001</v>
      </c>
      <c r="M10" s="357">
        <f>(L10/$L$8)</f>
        <v>0.17453144339470003</v>
      </c>
      <c r="N10" s="355">
        <v>6951.138999999997</v>
      </c>
      <c r="O10" s="356"/>
      <c r="P10" s="356">
        <f>O10+N10</f>
        <v>6951.138999999997</v>
      </c>
      <c r="Q10" s="359">
        <f>(L10/P10-1)*100</f>
        <v>40.252295343252456</v>
      </c>
    </row>
    <row r="11" spans="1:17" s="65" customFormat="1" ht="17.25" customHeight="1">
      <c r="A11" s="354" t="s">
        <v>160</v>
      </c>
      <c r="B11" s="355">
        <v>1559.1990000000003</v>
      </c>
      <c r="C11" s="356">
        <v>83.47800000000001</v>
      </c>
      <c r="D11" s="356">
        <f>C11+B11</f>
        <v>1642.6770000000004</v>
      </c>
      <c r="E11" s="357">
        <f>(D11/$D$8)</f>
        <v>0.11779986893890862</v>
      </c>
      <c r="F11" s="355">
        <v>1516.4099999999999</v>
      </c>
      <c r="G11" s="356"/>
      <c r="H11" s="356">
        <f>G11+F11</f>
        <v>1516.4099999999999</v>
      </c>
      <c r="I11" s="358">
        <f>(D11/H11-1)*100</f>
        <v>8.326705838130888</v>
      </c>
      <c r="J11" s="355">
        <v>6516.304000000001</v>
      </c>
      <c r="K11" s="356">
        <v>308.959</v>
      </c>
      <c r="L11" s="356">
        <f>K11+J11</f>
        <v>6825.263000000001</v>
      </c>
      <c r="M11" s="357">
        <f>(L11/$L$8)</f>
        <v>0.12218759607916278</v>
      </c>
      <c r="N11" s="355">
        <v>6578.935999999997</v>
      </c>
      <c r="O11" s="356">
        <v>114.447</v>
      </c>
      <c r="P11" s="356">
        <f>O11+N11</f>
        <v>6693.382999999997</v>
      </c>
      <c r="Q11" s="359">
        <f>(L11/P11-1)*100</f>
        <v>1.9703041048152237</v>
      </c>
    </row>
    <row r="12" spans="1:17" s="65" customFormat="1" ht="17.25" customHeight="1">
      <c r="A12" s="354" t="s">
        <v>172</v>
      </c>
      <c r="B12" s="355">
        <v>294.049</v>
      </c>
      <c r="C12" s="356">
        <v>883.7110000000001</v>
      </c>
      <c r="D12" s="356">
        <f aca="true" t="shared" si="0" ref="D12:D18">C12+B12</f>
        <v>1177.7600000000002</v>
      </c>
      <c r="E12" s="357">
        <f aca="true" t="shared" si="1" ref="E12:E18">(D12/$D$8)</f>
        <v>0.08445967992580952</v>
      </c>
      <c r="F12" s="355">
        <v>252.087</v>
      </c>
      <c r="G12" s="356">
        <v>385.275</v>
      </c>
      <c r="H12" s="356">
        <f aca="true" t="shared" si="2" ref="H12:H18">G12+F12</f>
        <v>637.362</v>
      </c>
      <c r="I12" s="358">
        <f aca="true" t="shared" si="3" ref="I12:I20">(D12/H12-1)*100</f>
        <v>84.78666754528828</v>
      </c>
      <c r="J12" s="355">
        <v>1024.463</v>
      </c>
      <c r="K12" s="356">
        <v>4196.219000000001</v>
      </c>
      <c r="L12" s="356">
        <f aca="true" t="shared" si="4" ref="L12:L18">K12+J12</f>
        <v>5220.682000000001</v>
      </c>
      <c r="M12" s="357">
        <f aca="true" t="shared" si="5" ref="M12:M18">(L12/$L$8)</f>
        <v>0.09346197845764416</v>
      </c>
      <c r="N12" s="355">
        <v>4068.351000000001</v>
      </c>
      <c r="O12" s="356">
        <v>3113.3950000000004</v>
      </c>
      <c r="P12" s="356">
        <f aca="true" t="shared" si="6" ref="P12:P18">O12+N12</f>
        <v>7181.746000000001</v>
      </c>
      <c r="Q12" s="359">
        <f aca="true" t="shared" si="7" ref="Q12:Q18">(L12/P12-1)*100</f>
        <v>-27.306228875262363</v>
      </c>
    </row>
    <row r="13" spans="1:17" s="65" customFormat="1" ht="17.25" customHeight="1">
      <c r="A13" s="354" t="s">
        <v>173</v>
      </c>
      <c r="B13" s="355">
        <v>672.4619999999999</v>
      </c>
      <c r="C13" s="356">
        <v>210.54</v>
      </c>
      <c r="D13" s="356">
        <f t="shared" si="0"/>
        <v>883.0019999999998</v>
      </c>
      <c r="E13" s="357">
        <f t="shared" si="1"/>
        <v>0.06332195548655892</v>
      </c>
      <c r="F13" s="355">
        <v>1002.617</v>
      </c>
      <c r="G13" s="356">
        <v>175.961</v>
      </c>
      <c r="H13" s="356">
        <f t="shared" si="2"/>
        <v>1178.578</v>
      </c>
      <c r="I13" s="358">
        <f t="shared" si="3"/>
        <v>-25.07903592295123</v>
      </c>
      <c r="J13" s="355">
        <v>3164.330999999999</v>
      </c>
      <c r="K13" s="356">
        <v>836.344</v>
      </c>
      <c r="L13" s="356">
        <f t="shared" si="4"/>
        <v>4000.6749999999993</v>
      </c>
      <c r="M13" s="357">
        <f t="shared" si="5"/>
        <v>0.07162110250462209</v>
      </c>
      <c r="N13" s="355">
        <v>3127.7730000000006</v>
      </c>
      <c r="O13" s="356">
        <v>836.629</v>
      </c>
      <c r="P13" s="356">
        <f t="shared" si="6"/>
        <v>3964.4020000000005</v>
      </c>
      <c r="Q13" s="359">
        <f t="shared" si="7"/>
        <v>0.9149677555404079</v>
      </c>
    </row>
    <row r="14" spans="1:17" s="65" customFormat="1" ht="17.25" customHeight="1">
      <c r="A14" s="354" t="s">
        <v>164</v>
      </c>
      <c r="B14" s="355">
        <v>257.69700000000006</v>
      </c>
      <c r="C14" s="356">
        <v>20.204</v>
      </c>
      <c r="D14" s="356">
        <f t="shared" si="0"/>
        <v>277.90100000000007</v>
      </c>
      <c r="E14" s="357">
        <f t="shared" si="1"/>
        <v>0.019928873039551688</v>
      </c>
      <c r="F14" s="355">
        <v>156.50699999999998</v>
      </c>
      <c r="G14" s="356"/>
      <c r="H14" s="356">
        <f t="shared" si="2"/>
        <v>156.50699999999998</v>
      </c>
      <c r="I14" s="358">
        <f t="shared" si="3"/>
        <v>77.56458177589506</v>
      </c>
      <c r="J14" s="355">
        <v>1036.7289999999998</v>
      </c>
      <c r="K14" s="356">
        <v>20.204</v>
      </c>
      <c r="L14" s="356">
        <f t="shared" si="4"/>
        <v>1056.9329999999998</v>
      </c>
      <c r="M14" s="357">
        <f t="shared" si="5"/>
        <v>0.018921483683007924</v>
      </c>
      <c r="N14" s="355">
        <v>558.415</v>
      </c>
      <c r="O14" s="356"/>
      <c r="P14" s="356">
        <f t="shared" si="6"/>
        <v>558.415</v>
      </c>
      <c r="Q14" s="359">
        <f t="shared" si="7"/>
        <v>89.27374801894645</v>
      </c>
    </row>
    <row r="15" spans="1:17" s="65" customFormat="1" ht="17.25" customHeight="1">
      <c r="A15" s="354" t="s">
        <v>174</v>
      </c>
      <c r="B15" s="355">
        <v>266.135</v>
      </c>
      <c r="C15" s="356">
        <v>0</v>
      </c>
      <c r="D15" s="356">
        <f t="shared" si="0"/>
        <v>266.135</v>
      </c>
      <c r="E15" s="357">
        <f t="shared" si="1"/>
        <v>0.0190851081010183</v>
      </c>
      <c r="F15" s="355">
        <v>256.20000000000005</v>
      </c>
      <c r="G15" s="356"/>
      <c r="H15" s="356">
        <f t="shared" si="2"/>
        <v>256.20000000000005</v>
      </c>
      <c r="I15" s="358">
        <f t="shared" si="3"/>
        <v>3.8778298204527495</v>
      </c>
      <c r="J15" s="355">
        <v>1152.8609999999999</v>
      </c>
      <c r="K15" s="356"/>
      <c r="L15" s="356">
        <f t="shared" si="4"/>
        <v>1152.8609999999999</v>
      </c>
      <c r="M15" s="357">
        <f t="shared" si="5"/>
        <v>0.020638811164261313</v>
      </c>
      <c r="N15" s="355">
        <v>1274.0549999999998</v>
      </c>
      <c r="O15" s="356"/>
      <c r="P15" s="356">
        <f t="shared" si="6"/>
        <v>1274.0549999999998</v>
      </c>
      <c r="Q15" s="359">
        <f t="shared" si="7"/>
        <v>-9.512462177849468</v>
      </c>
    </row>
    <row r="16" spans="1:17" s="65" customFormat="1" ht="17.25" customHeight="1">
      <c r="A16" s="354" t="s">
        <v>175</v>
      </c>
      <c r="B16" s="355">
        <v>237.166</v>
      </c>
      <c r="C16" s="356">
        <v>0</v>
      </c>
      <c r="D16" s="356">
        <f t="shared" si="0"/>
        <v>237.166</v>
      </c>
      <c r="E16" s="357">
        <f t="shared" si="1"/>
        <v>0.01700767936530748</v>
      </c>
      <c r="F16" s="355">
        <v>368.04499999999996</v>
      </c>
      <c r="G16" s="356"/>
      <c r="H16" s="356">
        <f t="shared" si="2"/>
        <v>368.04499999999996</v>
      </c>
      <c r="I16" s="358">
        <f t="shared" si="3"/>
        <v>-35.560597209580344</v>
      </c>
      <c r="J16" s="355">
        <v>1081.681</v>
      </c>
      <c r="K16" s="356"/>
      <c r="L16" s="356">
        <f t="shared" si="4"/>
        <v>1081.681</v>
      </c>
      <c r="M16" s="357">
        <f t="shared" si="5"/>
        <v>0.01936452868036072</v>
      </c>
      <c r="N16" s="355">
        <v>1357.801</v>
      </c>
      <c r="O16" s="356"/>
      <c r="P16" s="356">
        <f t="shared" si="6"/>
        <v>1357.801</v>
      </c>
      <c r="Q16" s="359">
        <f t="shared" si="7"/>
        <v>-20.335822406965377</v>
      </c>
    </row>
    <row r="17" spans="1:17" s="65" customFormat="1" ht="17.25" customHeight="1">
      <c r="A17" s="354" t="s">
        <v>176</v>
      </c>
      <c r="B17" s="355">
        <v>112.819</v>
      </c>
      <c r="C17" s="356">
        <v>0</v>
      </c>
      <c r="D17" s="356">
        <f t="shared" si="0"/>
        <v>112.819</v>
      </c>
      <c r="E17" s="357">
        <f t="shared" si="1"/>
        <v>0.008090490957028514</v>
      </c>
      <c r="F17" s="355">
        <v>119.73500000000001</v>
      </c>
      <c r="G17" s="356"/>
      <c r="H17" s="356">
        <f t="shared" si="2"/>
        <v>119.73500000000001</v>
      </c>
      <c r="I17" s="358">
        <f t="shared" si="3"/>
        <v>-5.776088862905593</v>
      </c>
      <c r="J17" s="355">
        <v>463.1279999999998</v>
      </c>
      <c r="K17" s="356"/>
      <c r="L17" s="356">
        <f t="shared" si="4"/>
        <v>463.1279999999998</v>
      </c>
      <c r="M17" s="357">
        <f t="shared" si="5"/>
        <v>0.00829103537797012</v>
      </c>
      <c r="N17" s="355">
        <v>721.6839999999997</v>
      </c>
      <c r="O17" s="356"/>
      <c r="P17" s="356">
        <f t="shared" si="6"/>
        <v>721.6839999999997</v>
      </c>
      <c r="Q17" s="359">
        <f t="shared" si="7"/>
        <v>-35.82676074292904</v>
      </c>
    </row>
    <row r="18" spans="1:17" s="65" customFormat="1" ht="17.25" customHeight="1">
      <c r="A18" s="354" t="s">
        <v>177</v>
      </c>
      <c r="B18" s="355">
        <v>0</v>
      </c>
      <c r="C18" s="356">
        <v>106.29000000000002</v>
      </c>
      <c r="D18" s="356">
        <f t="shared" si="0"/>
        <v>106.29000000000002</v>
      </c>
      <c r="E18" s="357">
        <f t="shared" si="1"/>
        <v>0.007622282450851017</v>
      </c>
      <c r="F18" s="355"/>
      <c r="G18" s="356">
        <v>135.776</v>
      </c>
      <c r="H18" s="356">
        <f t="shared" si="2"/>
        <v>135.776</v>
      </c>
      <c r="I18" s="358">
        <f t="shared" si="3"/>
        <v>-21.716650954513305</v>
      </c>
      <c r="J18" s="355"/>
      <c r="K18" s="356">
        <v>442.32199999999983</v>
      </c>
      <c r="L18" s="356">
        <f t="shared" si="4"/>
        <v>442.32199999999983</v>
      </c>
      <c r="M18" s="357">
        <f t="shared" si="5"/>
        <v>0.007918561068332079</v>
      </c>
      <c r="N18" s="355"/>
      <c r="O18" s="356">
        <v>256.958</v>
      </c>
      <c r="P18" s="356">
        <f t="shared" si="6"/>
        <v>256.958</v>
      </c>
      <c r="Q18" s="359">
        <f t="shared" si="7"/>
        <v>72.137859105379</v>
      </c>
    </row>
    <row r="19" spans="1:17" s="65" customFormat="1" ht="17.25" customHeight="1">
      <c r="A19" s="354" t="s">
        <v>166</v>
      </c>
      <c r="B19" s="355">
        <v>0</v>
      </c>
      <c r="C19" s="356">
        <v>93.158</v>
      </c>
      <c r="D19" s="356">
        <f>C19+B19</f>
        <v>93.158</v>
      </c>
      <c r="E19" s="357">
        <f>(D19/$D$8)</f>
        <v>0.006680558740769395</v>
      </c>
      <c r="F19" s="355"/>
      <c r="G19" s="356">
        <v>135.672</v>
      </c>
      <c r="H19" s="356">
        <f>G19+F19</f>
        <v>135.672</v>
      </c>
      <c r="I19" s="358">
        <f t="shared" si="3"/>
        <v>-31.335868860192228</v>
      </c>
      <c r="J19" s="355"/>
      <c r="K19" s="356">
        <v>495.37900000000064</v>
      </c>
      <c r="L19" s="356">
        <f>K19+J19</f>
        <v>495.37900000000064</v>
      </c>
      <c r="M19" s="357">
        <f>(L19/$L$8)</f>
        <v>0.008868400991741953</v>
      </c>
      <c r="N19" s="355"/>
      <c r="O19" s="356">
        <v>459.91300000000024</v>
      </c>
      <c r="P19" s="356">
        <f>O19+N19</f>
        <v>459.91300000000024</v>
      </c>
      <c r="Q19" s="359">
        <f>(L19/P19-1)*100</f>
        <v>7.711458471493615</v>
      </c>
    </row>
    <row r="20" spans="1:17" s="65" customFormat="1" ht="17.25" customHeight="1">
      <c r="A20" s="354" t="s">
        <v>162</v>
      </c>
      <c r="B20" s="355">
        <v>70.6</v>
      </c>
      <c r="C20" s="356">
        <v>0</v>
      </c>
      <c r="D20" s="356">
        <f>C20+B20</f>
        <v>70.6</v>
      </c>
      <c r="E20" s="357">
        <f>(D20/$D$8)</f>
        <v>0.005062876479726049</v>
      </c>
      <c r="F20" s="355">
        <v>66.00600000000004</v>
      </c>
      <c r="G20" s="356"/>
      <c r="H20" s="356">
        <f>G20+F20</f>
        <v>66.00600000000004</v>
      </c>
      <c r="I20" s="358">
        <f t="shared" si="3"/>
        <v>6.959973335757286</v>
      </c>
      <c r="J20" s="355">
        <v>275.66499999999996</v>
      </c>
      <c r="K20" s="356"/>
      <c r="L20" s="356">
        <f>K20+J20</f>
        <v>275.66499999999996</v>
      </c>
      <c r="M20" s="357">
        <f>(L20/$L$8)</f>
        <v>0.0049350250200120346</v>
      </c>
      <c r="N20" s="355">
        <v>256.2089999999999</v>
      </c>
      <c r="O20" s="356"/>
      <c r="P20" s="356">
        <f>O20+N20</f>
        <v>256.2089999999999</v>
      </c>
      <c r="Q20" s="359"/>
    </row>
    <row r="21" spans="1:17" s="65" customFormat="1" ht="17.25" customHeight="1" thickBot="1">
      <c r="A21" s="360" t="s">
        <v>170</v>
      </c>
      <c r="B21" s="361">
        <v>23.129000000000005</v>
      </c>
      <c r="C21" s="362">
        <v>449.71899999999994</v>
      </c>
      <c r="D21" s="362">
        <f>C21+B21</f>
        <v>472.84799999999996</v>
      </c>
      <c r="E21" s="363">
        <f>(D21/$D$8)</f>
        <v>0.03390893792755669</v>
      </c>
      <c r="F21" s="361">
        <v>220.95</v>
      </c>
      <c r="G21" s="362">
        <v>359.98599999999993</v>
      </c>
      <c r="H21" s="362">
        <f>G21+F21</f>
        <v>580.9359999999999</v>
      </c>
      <c r="I21" s="364">
        <f>(D21/H21-1)*100</f>
        <v>-18.605836098985083</v>
      </c>
      <c r="J21" s="361">
        <v>81.908</v>
      </c>
      <c r="K21" s="362">
        <v>1823.692</v>
      </c>
      <c r="L21" s="362">
        <f>K21+J21</f>
        <v>1905.6</v>
      </c>
      <c r="M21" s="363">
        <f>(L21/$L$8)</f>
        <v>0.03411453640518359</v>
      </c>
      <c r="N21" s="361">
        <v>481.11699999999996</v>
      </c>
      <c r="O21" s="362">
        <v>2340.438000000001</v>
      </c>
      <c r="P21" s="362">
        <f>O21+N21</f>
        <v>2821.555000000001</v>
      </c>
      <c r="Q21" s="365">
        <f>(L21/P21-1)*100</f>
        <v>-32.46277318712557</v>
      </c>
    </row>
    <row r="22" s="64" customFormat="1" ht="6.75" customHeight="1" thickTop="1">
      <c r="A22" s="79"/>
    </row>
    <row r="23" ht="14.25">
      <c r="A23" s="79" t="s">
        <v>37</v>
      </c>
    </row>
    <row r="24" ht="14.25">
      <c r="A24" s="6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2:Q65536 I22:I65536 Q3 I3">
    <cfRule type="cellIs" priority="8" dxfId="97" operator="lessThan" stopIfTrue="1">
      <formula>0</formula>
    </cfRule>
  </conditionalFormatting>
  <conditionalFormatting sqref="Q8:Q21 I8:I21">
    <cfRule type="cellIs" priority="9" dxfId="97" operator="lessThan" stopIfTrue="1">
      <formula>0</formula>
    </cfRule>
    <cfRule type="cellIs" priority="10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86" customWidth="1"/>
    <col min="2" max="2" width="10.57421875" style="86" bestFit="1" customWidth="1"/>
    <col min="3" max="3" width="12.421875" style="86" bestFit="1" customWidth="1"/>
    <col min="4" max="4" width="9.57421875" style="86" bestFit="1" customWidth="1"/>
    <col min="5" max="5" width="11.7109375" style="86" bestFit="1" customWidth="1"/>
    <col min="6" max="6" width="12.8515625" style="86" customWidth="1"/>
    <col min="7" max="7" width="10.7109375" style="86" customWidth="1"/>
    <col min="8" max="8" width="10.421875" style="86" bestFit="1" customWidth="1"/>
    <col min="9" max="9" width="11.7109375" style="86" bestFit="1" customWidth="1"/>
    <col min="10" max="10" width="9.57421875" style="86" bestFit="1" customWidth="1"/>
    <col min="11" max="11" width="11.7109375" style="86" bestFit="1" customWidth="1"/>
    <col min="12" max="12" width="10.8515625" style="86" customWidth="1"/>
    <col min="13" max="13" width="9.421875" style="86" customWidth="1"/>
    <col min="14" max="14" width="12.57421875" style="86" customWidth="1"/>
    <col min="15" max="15" width="12.421875" style="86" bestFit="1" customWidth="1"/>
    <col min="16" max="16" width="9.421875" style="86" customWidth="1"/>
    <col min="17" max="17" width="11.28125" style="86" customWidth="1"/>
    <col min="18" max="18" width="12.7109375" style="86" bestFit="1" customWidth="1"/>
    <col min="19" max="19" width="10.140625" style="86" customWidth="1"/>
    <col min="20" max="20" width="12.57421875" style="86" customWidth="1"/>
    <col min="21" max="21" width="12.28125" style="86" customWidth="1"/>
    <col min="22" max="22" width="10.28125" style="86" customWidth="1"/>
    <col min="23" max="23" width="13.7109375" style="86" customWidth="1"/>
    <col min="24" max="24" width="12.7109375" style="86" customWidth="1"/>
    <col min="25" max="25" width="9.8515625" style="86" bestFit="1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41" t="s">
        <v>41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3"/>
    </row>
    <row r="4" spans="1:25" ht="21" customHeight="1" thickBot="1">
      <c r="A4" s="653" t="s">
        <v>40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5"/>
    </row>
    <row r="5" spans="1:25" s="105" customFormat="1" ht="19.5" customHeight="1" thickBot="1" thickTop="1">
      <c r="A5" s="644" t="s">
        <v>39</v>
      </c>
      <c r="B5" s="632" t="s">
        <v>33</v>
      </c>
      <c r="C5" s="633"/>
      <c r="D5" s="633"/>
      <c r="E5" s="633"/>
      <c r="F5" s="633"/>
      <c r="G5" s="633"/>
      <c r="H5" s="633"/>
      <c r="I5" s="633"/>
      <c r="J5" s="634"/>
      <c r="K5" s="634"/>
      <c r="L5" s="634"/>
      <c r="M5" s="635"/>
      <c r="N5" s="636" t="s">
        <v>32</v>
      </c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5"/>
    </row>
    <row r="6" spans="1:25" s="104" customFormat="1" ht="26.25" customHeight="1" thickBot="1">
      <c r="A6" s="645"/>
      <c r="B6" s="639" t="s">
        <v>155</v>
      </c>
      <c r="C6" s="628"/>
      <c r="D6" s="628"/>
      <c r="E6" s="628"/>
      <c r="F6" s="640"/>
      <c r="G6" s="629" t="s">
        <v>31</v>
      </c>
      <c r="H6" s="639" t="s">
        <v>156</v>
      </c>
      <c r="I6" s="628"/>
      <c r="J6" s="628"/>
      <c r="K6" s="628"/>
      <c r="L6" s="640"/>
      <c r="M6" s="629" t="s">
        <v>30</v>
      </c>
      <c r="N6" s="627" t="s">
        <v>157</v>
      </c>
      <c r="O6" s="628"/>
      <c r="P6" s="628"/>
      <c r="Q6" s="628"/>
      <c r="R6" s="628"/>
      <c r="S6" s="629" t="s">
        <v>31</v>
      </c>
      <c r="T6" s="627" t="s">
        <v>158</v>
      </c>
      <c r="U6" s="628"/>
      <c r="V6" s="628"/>
      <c r="W6" s="628"/>
      <c r="X6" s="628"/>
      <c r="Y6" s="629" t="s">
        <v>30</v>
      </c>
    </row>
    <row r="7" spans="1:25" s="99" customFormat="1" ht="26.25" customHeight="1">
      <c r="A7" s="646"/>
      <c r="B7" s="650" t="s">
        <v>20</v>
      </c>
      <c r="C7" s="651"/>
      <c r="D7" s="648" t="s">
        <v>19</v>
      </c>
      <c r="E7" s="649"/>
      <c r="F7" s="637" t="s">
        <v>15</v>
      </c>
      <c r="G7" s="630"/>
      <c r="H7" s="650" t="s">
        <v>20</v>
      </c>
      <c r="I7" s="651"/>
      <c r="J7" s="648" t="s">
        <v>19</v>
      </c>
      <c r="K7" s="649"/>
      <c r="L7" s="637" t="s">
        <v>15</v>
      </c>
      <c r="M7" s="630"/>
      <c r="N7" s="651" t="s">
        <v>20</v>
      </c>
      <c r="O7" s="651"/>
      <c r="P7" s="656" t="s">
        <v>19</v>
      </c>
      <c r="Q7" s="651"/>
      <c r="R7" s="637" t="s">
        <v>15</v>
      </c>
      <c r="S7" s="630"/>
      <c r="T7" s="657" t="s">
        <v>20</v>
      </c>
      <c r="U7" s="649"/>
      <c r="V7" s="648" t="s">
        <v>19</v>
      </c>
      <c r="W7" s="652"/>
      <c r="X7" s="637" t="s">
        <v>15</v>
      </c>
      <c r="Y7" s="630"/>
    </row>
    <row r="8" spans="1:25" s="99" customFormat="1" ht="15.75" thickBot="1">
      <c r="A8" s="647"/>
      <c r="B8" s="102" t="s">
        <v>17</v>
      </c>
      <c r="C8" s="100" t="s">
        <v>16</v>
      </c>
      <c r="D8" s="101" t="s">
        <v>17</v>
      </c>
      <c r="E8" s="100" t="s">
        <v>16</v>
      </c>
      <c r="F8" s="638"/>
      <c r="G8" s="631"/>
      <c r="H8" s="102" t="s">
        <v>17</v>
      </c>
      <c r="I8" s="100" t="s">
        <v>16</v>
      </c>
      <c r="J8" s="101" t="s">
        <v>17</v>
      </c>
      <c r="K8" s="100" t="s">
        <v>16</v>
      </c>
      <c r="L8" s="638"/>
      <c r="M8" s="631"/>
      <c r="N8" s="103" t="s">
        <v>17</v>
      </c>
      <c r="O8" s="100" t="s">
        <v>16</v>
      </c>
      <c r="P8" s="101" t="s">
        <v>17</v>
      </c>
      <c r="Q8" s="100" t="s">
        <v>16</v>
      </c>
      <c r="R8" s="638"/>
      <c r="S8" s="631"/>
      <c r="T8" s="102" t="s">
        <v>17</v>
      </c>
      <c r="U8" s="100" t="s">
        <v>16</v>
      </c>
      <c r="V8" s="101" t="s">
        <v>17</v>
      </c>
      <c r="W8" s="100" t="s">
        <v>16</v>
      </c>
      <c r="X8" s="638"/>
      <c r="Y8" s="631"/>
    </row>
    <row r="9" spans="1:25" s="504" customFormat="1" ht="18" customHeight="1" thickBot="1" thickTop="1">
      <c r="A9" s="493" t="s">
        <v>22</v>
      </c>
      <c r="B9" s="495">
        <f>SUM(B10:B42)</f>
        <v>536373</v>
      </c>
      <c r="C9" s="496">
        <f>SUM(C10:C42)</f>
        <v>516395</v>
      </c>
      <c r="D9" s="497">
        <f>SUM(D10:D42)</f>
        <v>4038</v>
      </c>
      <c r="E9" s="496">
        <f>SUM(E10:E42)</f>
        <v>5221</v>
      </c>
      <c r="F9" s="498">
        <f aca="true" t="shared" si="0" ref="F9:F18">SUM(B9:E9)</f>
        <v>1062027</v>
      </c>
      <c r="G9" s="499">
        <f>F9/$F$9</f>
        <v>1</v>
      </c>
      <c r="H9" s="500">
        <f>SUM(H10:H42)</f>
        <v>497147</v>
      </c>
      <c r="I9" s="496">
        <f>SUM(I10:I42)</f>
        <v>488424</v>
      </c>
      <c r="J9" s="497">
        <f>SUM(J10:J42)</f>
        <v>1364</v>
      </c>
      <c r="K9" s="496">
        <f>SUM(K10:K42)</f>
        <v>1691</v>
      </c>
      <c r="L9" s="498">
        <f aca="true" t="shared" si="1" ref="L9:L18">SUM(H9:K9)</f>
        <v>988626</v>
      </c>
      <c r="M9" s="501">
        <f aca="true" t="shared" si="2" ref="M9:M18">IF(ISERROR(F9/L9-1),"         /0",(F9/L9-1))</f>
        <v>0.07424546795249154</v>
      </c>
      <c r="N9" s="502">
        <f>SUM(N10:N42)</f>
        <v>2170496</v>
      </c>
      <c r="O9" s="496">
        <f>SUM(O10:O42)</f>
        <v>2081700</v>
      </c>
      <c r="P9" s="497">
        <f>SUM(P10:P42)</f>
        <v>26112</v>
      </c>
      <c r="Q9" s="496">
        <f>SUM(Q10:Q42)</f>
        <v>27373</v>
      </c>
      <c r="R9" s="498">
        <f aca="true" t="shared" si="3" ref="R9:R18">SUM(N9:Q9)</f>
        <v>4305681</v>
      </c>
      <c r="S9" s="499">
        <f>R9/$R$9</f>
        <v>1</v>
      </c>
      <c r="T9" s="500">
        <f>SUM(T10:T42)</f>
        <v>1989830</v>
      </c>
      <c r="U9" s="496">
        <f>SUM(U10:U42)</f>
        <v>1911563</v>
      </c>
      <c r="V9" s="497">
        <f>SUM(V10:V42)</f>
        <v>4743</v>
      </c>
      <c r="W9" s="496">
        <f>SUM(W10:W42)</f>
        <v>5312</v>
      </c>
      <c r="X9" s="498">
        <f aca="true" t="shared" si="4" ref="X9:X18">SUM(T9:W9)</f>
        <v>3911448</v>
      </c>
      <c r="Y9" s="503">
        <f>IF(ISERROR(R9/X9-1),"         /0",(R9/X9-1))</f>
        <v>0.10078952858378787</v>
      </c>
    </row>
    <row r="10" spans="1:25" ht="19.5" customHeight="1" thickTop="1">
      <c r="A10" s="326" t="s">
        <v>159</v>
      </c>
      <c r="B10" s="328">
        <v>153167</v>
      </c>
      <c r="C10" s="329">
        <v>157967</v>
      </c>
      <c r="D10" s="330">
        <v>1458</v>
      </c>
      <c r="E10" s="329">
        <v>2371</v>
      </c>
      <c r="F10" s="331">
        <f t="shared" si="0"/>
        <v>314963</v>
      </c>
      <c r="G10" s="332">
        <f>F10/$F$9</f>
        <v>0.2965677897077946</v>
      </c>
      <c r="H10" s="333">
        <v>143288</v>
      </c>
      <c r="I10" s="329">
        <v>152665</v>
      </c>
      <c r="J10" s="330">
        <v>789</v>
      </c>
      <c r="K10" s="329">
        <v>1112</v>
      </c>
      <c r="L10" s="331">
        <f t="shared" si="1"/>
        <v>297854</v>
      </c>
      <c r="M10" s="334">
        <f t="shared" si="2"/>
        <v>0.057440893860750464</v>
      </c>
      <c r="N10" s="328">
        <v>627892</v>
      </c>
      <c r="O10" s="329">
        <v>632651</v>
      </c>
      <c r="P10" s="330">
        <v>8429</v>
      </c>
      <c r="Q10" s="329">
        <v>9906</v>
      </c>
      <c r="R10" s="331">
        <f t="shared" si="3"/>
        <v>1278878</v>
      </c>
      <c r="S10" s="332">
        <f>R10/$R$9</f>
        <v>0.2970210751795128</v>
      </c>
      <c r="T10" s="333">
        <v>605062</v>
      </c>
      <c r="U10" s="329">
        <v>594168</v>
      </c>
      <c r="V10" s="330">
        <v>2560</v>
      </c>
      <c r="W10" s="329">
        <v>3026</v>
      </c>
      <c r="X10" s="331">
        <f t="shared" si="4"/>
        <v>1204816</v>
      </c>
      <c r="Y10" s="335">
        <f aca="true" t="shared" si="5" ref="Y10:Y18">IF(ISERROR(R10/X10-1),"         /0",IF(R10/X10&gt;5,"  *  ",(R10/X10-1)))</f>
        <v>0.06147162720282595</v>
      </c>
    </row>
    <row r="11" spans="1:25" ht="19.5" customHeight="1">
      <c r="A11" s="336" t="s">
        <v>164</v>
      </c>
      <c r="B11" s="288">
        <v>76247</v>
      </c>
      <c r="C11" s="289">
        <v>73281</v>
      </c>
      <c r="D11" s="290">
        <v>0</v>
      </c>
      <c r="E11" s="289">
        <v>0</v>
      </c>
      <c r="F11" s="291">
        <f t="shared" si="0"/>
        <v>149528</v>
      </c>
      <c r="G11" s="292">
        <f>F11/$F$9</f>
        <v>0.14079491387695417</v>
      </c>
      <c r="H11" s="293">
        <v>69663</v>
      </c>
      <c r="I11" s="289">
        <v>66973</v>
      </c>
      <c r="J11" s="290"/>
      <c r="K11" s="289"/>
      <c r="L11" s="291">
        <f t="shared" si="1"/>
        <v>136636</v>
      </c>
      <c r="M11" s="294">
        <f t="shared" si="2"/>
        <v>0.09435287918264579</v>
      </c>
      <c r="N11" s="288">
        <v>313499</v>
      </c>
      <c r="O11" s="289">
        <v>291502</v>
      </c>
      <c r="P11" s="290">
        <v>180</v>
      </c>
      <c r="Q11" s="289">
        <v>295</v>
      </c>
      <c r="R11" s="291">
        <f t="shared" si="3"/>
        <v>605476</v>
      </c>
      <c r="S11" s="292">
        <f>R11/$R$9</f>
        <v>0.1406225867638592</v>
      </c>
      <c r="T11" s="293">
        <v>287211</v>
      </c>
      <c r="U11" s="289">
        <v>268758</v>
      </c>
      <c r="V11" s="290"/>
      <c r="W11" s="289"/>
      <c r="X11" s="291">
        <f t="shared" si="4"/>
        <v>555969</v>
      </c>
      <c r="Y11" s="295">
        <f t="shared" si="5"/>
        <v>0.08904633171993392</v>
      </c>
    </row>
    <row r="12" spans="1:25" ht="19.5" customHeight="1">
      <c r="A12" s="336" t="s">
        <v>178</v>
      </c>
      <c r="B12" s="288">
        <v>39674</v>
      </c>
      <c r="C12" s="289">
        <v>40149</v>
      </c>
      <c r="D12" s="290">
        <v>0</v>
      </c>
      <c r="E12" s="289">
        <v>0</v>
      </c>
      <c r="F12" s="291">
        <f t="shared" si="0"/>
        <v>79823</v>
      </c>
      <c r="G12" s="292">
        <f>F12/$F$9</f>
        <v>0.0751609893157142</v>
      </c>
      <c r="H12" s="293">
        <v>40140</v>
      </c>
      <c r="I12" s="289">
        <v>40276</v>
      </c>
      <c r="J12" s="290"/>
      <c r="K12" s="289"/>
      <c r="L12" s="291">
        <f t="shared" si="1"/>
        <v>80416</v>
      </c>
      <c r="M12" s="294">
        <f t="shared" si="2"/>
        <v>-0.007374154397134847</v>
      </c>
      <c r="N12" s="288">
        <v>137836</v>
      </c>
      <c r="O12" s="289">
        <v>140464</v>
      </c>
      <c r="P12" s="290">
        <v>109</v>
      </c>
      <c r="Q12" s="289">
        <v>116</v>
      </c>
      <c r="R12" s="291">
        <f t="shared" si="3"/>
        <v>278525</v>
      </c>
      <c r="S12" s="292">
        <f>R12/$R$9</f>
        <v>0.06468779270921371</v>
      </c>
      <c r="T12" s="293">
        <v>135741</v>
      </c>
      <c r="U12" s="289">
        <v>140023</v>
      </c>
      <c r="V12" s="290">
        <v>91</v>
      </c>
      <c r="W12" s="289">
        <v>93</v>
      </c>
      <c r="X12" s="291">
        <f t="shared" si="4"/>
        <v>275948</v>
      </c>
      <c r="Y12" s="295">
        <f t="shared" si="5"/>
        <v>0.00933871598996916</v>
      </c>
    </row>
    <row r="13" spans="1:25" ht="19.5" customHeight="1">
      <c r="A13" s="336" t="s">
        <v>179</v>
      </c>
      <c r="B13" s="288">
        <v>29551</v>
      </c>
      <c r="C13" s="289">
        <v>27299</v>
      </c>
      <c r="D13" s="290">
        <v>0</v>
      </c>
      <c r="E13" s="289">
        <v>0</v>
      </c>
      <c r="F13" s="291">
        <f t="shared" si="0"/>
        <v>56850</v>
      </c>
      <c r="G13" s="292">
        <f aca="true" t="shared" si="6" ref="G13:G18">F13/$F$9</f>
        <v>0.05352971252143307</v>
      </c>
      <c r="H13" s="293">
        <v>27687</v>
      </c>
      <c r="I13" s="289">
        <v>25757</v>
      </c>
      <c r="J13" s="290"/>
      <c r="K13" s="289"/>
      <c r="L13" s="291">
        <f t="shared" si="1"/>
        <v>53444</v>
      </c>
      <c r="M13" s="294">
        <f t="shared" si="2"/>
        <v>0.06373025971109958</v>
      </c>
      <c r="N13" s="288">
        <v>119802</v>
      </c>
      <c r="O13" s="289">
        <v>114551</v>
      </c>
      <c r="P13" s="290"/>
      <c r="Q13" s="289"/>
      <c r="R13" s="291">
        <f t="shared" si="3"/>
        <v>234353</v>
      </c>
      <c r="S13" s="292">
        <f aca="true" t="shared" si="7" ref="S13:S18">R13/$R$9</f>
        <v>0.054428788384462294</v>
      </c>
      <c r="T13" s="293">
        <v>92244</v>
      </c>
      <c r="U13" s="289">
        <v>86470</v>
      </c>
      <c r="V13" s="290"/>
      <c r="W13" s="289"/>
      <c r="X13" s="291">
        <f t="shared" si="4"/>
        <v>178714</v>
      </c>
      <c r="Y13" s="295">
        <f t="shared" si="5"/>
        <v>0.31132983426032657</v>
      </c>
    </row>
    <row r="14" spans="1:25" ht="19.5" customHeight="1">
      <c r="A14" s="336" t="s">
        <v>180</v>
      </c>
      <c r="B14" s="288">
        <v>19241</v>
      </c>
      <c r="C14" s="289">
        <v>18401</v>
      </c>
      <c r="D14" s="290">
        <v>0</v>
      </c>
      <c r="E14" s="289">
        <v>0</v>
      </c>
      <c r="F14" s="291">
        <f t="shared" si="0"/>
        <v>37642</v>
      </c>
      <c r="G14" s="292">
        <f t="shared" si="6"/>
        <v>0.03544354333741044</v>
      </c>
      <c r="H14" s="293">
        <v>8557</v>
      </c>
      <c r="I14" s="289">
        <v>8504</v>
      </c>
      <c r="J14" s="290"/>
      <c r="K14" s="289"/>
      <c r="L14" s="291">
        <f t="shared" si="1"/>
        <v>17061</v>
      </c>
      <c r="M14" s="294">
        <f t="shared" si="2"/>
        <v>1.2063185041908446</v>
      </c>
      <c r="N14" s="288">
        <v>87618</v>
      </c>
      <c r="O14" s="289">
        <v>82192</v>
      </c>
      <c r="P14" s="290">
        <v>251</v>
      </c>
      <c r="Q14" s="289">
        <v>0</v>
      </c>
      <c r="R14" s="291">
        <f t="shared" si="3"/>
        <v>170061</v>
      </c>
      <c r="S14" s="292">
        <f t="shared" si="7"/>
        <v>0.03949688794873563</v>
      </c>
      <c r="T14" s="293">
        <v>42381</v>
      </c>
      <c r="U14" s="289">
        <v>41620</v>
      </c>
      <c r="V14" s="290"/>
      <c r="W14" s="289"/>
      <c r="X14" s="291">
        <f t="shared" si="4"/>
        <v>84001</v>
      </c>
      <c r="Y14" s="295">
        <f t="shared" si="5"/>
        <v>1.0245116129569887</v>
      </c>
    </row>
    <row r="15" spans="1:25" ht="19.5" customHeight="1">
      <c r="A15" s="336" t="s">
        <v>181</v>
      </c>
      <c r="B15" s="288">
        <v>15984</v>
      </c>
      <c r="C15" s="289">
        <v>16570</v>
      </c>
      <c r="D15" s="290">
        <v>0</v>
      </c>
      <c r="E15" s="289">
        <v>158</v>
      </c>
      <c r="F15" s="291">
        <f t="shared" si="0"/>
        <v>32712</v>
      </c>
      <c r="G15" s="292">
        <f t="shared" si="6"/>
        <v>0.030801476798612466</v>
      </c>
      <c r="H15" s="293">
        <v>9165</v>
      </c>
      <c r="I15" s="289">
        <v>9367</v>
      </c>
      <c r="J15" s="290"/>
      <c r="K15" s="289"/>
      <c r="L15" s="291">
        <f t="shared" si="1"/>
        <v>18532</v>
      </c>
      <c r="M15" s="294">
        <f t="shared" si="2"/>
        <v>0.7651629613641269</v>
      </c>
      <c r="N15" s="288">
        <v>45458</v>
      </c>
      <c r="O15" s="289">
        <v>43930</v>
      </c>
      <c r="P15" s="290">
        <v>148</v>
      </c>
      <c r="Q15" s="289">
        <v>306</v>
      </c>
      <c r="R15" s="291">
        <f t="shared" si="3"/>
        <v>89842</v>
      </c>
      <c r="S15" s="292">
        <f t="shared" si="7"/>
        <v>0.02086592109355059</v>
      </c>
      <c r="T15" s="293">
        <v>29527</v>
      </c>
      <c r="U15" s="289">
        <v>27879</v>
      </c>
      <c r="V15" s="290">
        <v>0</v>
      </c>
      <c r="W15" s="289">
        <v>0</v>
      </c>
      <c r="X15" s="291">
        <f t="shared" si="4"/>
        <v>57406</v>
      </c>
      <c r="Y15" s="295">
        <f t="shared" si="5"/>
        <v>0.5650280458488659</v>
      </c>
    </row>
    <row r="16" spans="1:25" ht="19.5" customHeight="1">
      <c r="A16" s="336" t="s">
        <v>182</v>
      </c>
      <c r="B16" s="288">
        <v>16310</v>
      </c>
      <c r="C16" s="289">
        <v>15049</v>
      </c>
      <c r="D16" s="290">
        <v>0</v>
      </c>
      <c r="E16" s="289">
        <v>0</v>
      </c>
      <c r="F16" s="291">
        <f t="shared" si="0"/>
        <v>31359</v>
      </c>
      <c r="G16" s="292">
        <f t="shared" si="6"/>
        <v>0.02952749788847176</v>
      </c>
      <c r="H16" s="293">
        <v>15974</v>
      </c>
      <c r="I16" s="289">
        <v>14116</v>
      </c>
      <c r="J16" s="290"/>
      <c r="K16" s="289"/>
      <c r="L16" s="291">
        <f t="shared" si="1"/>
        <v>30090</v>
      </c>
      <c r="M16" s="294">
        <f t="shared" si="2"/>
        <v>0.04217347956131601</v>
      </c>
      <c r="N16" s="288">
        <v>70212</v>
      </c>
      <c r="O16" s="289">
        <v>66642</v>
      </c>
      <c r="P16" s="290"/>
      <c r="Q16" s="289"/>
      <c r="R16" s="291">
        <f t="shared" si="3"/>
        <v>136854</v>
      </c>
      <c r="S16" s="292">
        <f t="shared" si="7"/>
        <v>0.031784519103946626</v>
      </c>
      <c r="T16" s="293">
        <v>61563</v>
      </c>
      <c r="U16" s="289">
        <v>56934</v>
      </c>
      <c r="V16" s="290"/>
      <c r="W16" s="289"/>
      <c r="X16" s="291">
        <f t="shared" si="4"/>
        <v>118497</v>
      </c>
      <c r="Y16" s="295">
        <f t="shared" si="5"/>
        <v>0.15491531431175476</v>
      </c>
    </row>
    <row r="17" spans="1:25" ht="19.5" customHeight="1">
      <c r="A17" s="336" t="s">
        <v>183</v>
      </c>
      <c r="B17" s="288">
        <v>15086</v>
      </c>
      <c r="C17" s="289">
        <v>13804</v>
      </c>
      <c r="D17" s="290">
        <v>0</v>
      </c>
      <c r="E17" s="289">
        <v>0</v>
      </c>
      <c r="F17" s="291">
        <f t="shared" si="0"/>
        <v>28890</v>
      </c>
      <c r="G17" s="292">
        <f t="shared" si="6"/>
        <v>0.027202698236485513</v>
      </c>
      <c r="H17" s="293">
        <v>11160</v>
      </c>
      <c r="I17" s="289">
        <v>10998</v>
      </c>
      <c r="J17" s="290"/>
      <c r="K17" s="289"/>
      <c r="L17" s="291">
        <f t="shared" si="1"/>
        <v>22158</v>
      </c>
      <c r="M17" s="294">
        <f t="shared" si="2"/>
        <v>0.30381803411860275</v>
      </c>
      <c r="N17" s="288">
        <v>55620</v>
      </c>
      <c r="O17" s="289">
        <v>54187</v>
      </c>
      <c r="P17" s="290"/>
      <c r="Q17" s="289"/>
      <c r="R17" s="291">
        <f t="shared" si="3"/>
        <v>109807</v>
      </c>
      <c r="S17" s="292">
        <f t="shared" si="7"/>
        <v>0.025502818253372694</v>
      </c>
      <c r="T17" s="293">
        <v>41073</v>
      </c>
      <c r="U17" s="289">
        <v>41080</v>
      </c>
      <c r="V17" s="290"/>
      <c r="W17" s="289"/>
      <c r="X17" s="291">
        <f t="shared" si="4"/>
        <v>82153</v>
      </c>
      <c r="Y17" s="295">
        <f t="shared" si="5"/>
        <v>0.3366158265675021</v>
      </c>
    </row>
    <row r="18" spans="1:25" ht="19.5" customHeight="1">
      <c r="A18" s="336" t="s">
        <v>184</v>
      </c>
      <c r="B18" s="288">
        <v>14890</v>
      </c>
      <c r="C18" s="289">
        <v>13344</v>
      </c>
      <c r="D18" s="290">
        <v>0</v>
      </c>
      <c r="E18" s="289">
        <v>0</v>
      </c>
      <c r="F18" s="291">
        <f t="shared" si="0"/>
        <v>28234</v>
      </c>
      <c r="G18" s="292">
        <f t="shared" si="6"/>
        <v>0.02658501149217487</v>
      </c>
      <c r="H18" s="293">
        <v>10744</v>
      </c>
      <c r="I18" s="289">
        <v>10399</v>
      </c>
      <c r="J18" s="290"/>
      <c r="K18" s="289"/>
      <c r="L18" s="291">
        <f t="shared" si="1"/>
        <v>21143</v>
      </c>
      <c r="M18" s="294">
        <f t="shared" si="2"/>
        <v>0.33538286903466874</v>
      </c>
      <c r="N18" s="288">
        <v>60433</v>
      </c>
      <c r="O18" s="289">
        <v>55214</v>
      </c>
      <c r="P18" s="290"/>
      <c r="Q18" s="289"/>
      <c r="R18" s="291">
        <f t="shared" si="3"/>
        <v>115647</v>
      </c>
      <c r="S18" s="292">
        <f t="shared" si="7"/>
        <v>0.02685916583230388</v>
      </c>
      <c r="T18" s="293">
        <v>29997</v>
      </c>
      <c r="U18" s="289">
        <v>28106</v>
      </c>
      <c r="V18" s="290"/>
      <c r="W18" s="289"/>
      <c r="X18" s="291">
        <f t="shared" si="4"/>
        <v>58103</v>
      </c>
      <c r="Y18" s="295">
        <f t="shared" si="5"/>
        <v>0.9903791542605374</v>
      </c>
    </row>
    <row r="19" spans="1:25" ht="19.5" customHeight="1">
      <c r="A19" s="336" t="s">
        <v>185</v>
      </c>
      <c r="B19" s="288">
        <v>13944</v>
      </c>
      <c r="C19" s="289">
        <v>13097</v>
      </c>
      <c r="D19" s="290">
        <v>0</v>
      </c>
      <c r="E19" s="289">
        <v>0</v>
      </c>
      <c r="F19" s="291">
        <f aca="true" t="shared" si="8" ref="F19:F25">SUM(B19:E19)</f>
        <v>27041</v>
      </c>
      <c r="G19" s="292">
        <f aca="true" t="shared" si="9" ref="G19:G25">F19/$F$9</f>
        <v>0.025461687885524567</v>
      </c>
      <c r="H19" s="293">
        <v>15197</v>
      </c>
      <c r="I19" s="289">
        <v>15043</v>
      </c>
      <c r="J19" s="290"/>
      <c r="K19" s="289"/>
      <c r="L19" s="291">
        <f aca="true" t="shared" si="10" ref="L19:L25">SUM(H19:K19)</f>
        <v>30240</v>
      </c>
      <c r="M19" s="294">
        <f aca="true" t="shared" si="11" ref="M19:M25">IF(ISERROR(F19/L19-1),"         /0",(F19/L19-1))</f>
        <v>-0.10578703703703707</v>
      </c>
      <c r="N19" s="288">
        <v>55346</v>
      </c>
      <c r="O19" s="289">
        <v>52806</v>
      </c>
      <c r="P19" s="290"/>
      <c r="Q19" s="289"/>
      <c r="R19" s="291">
        <f aca="true" t="shared" si="12" ref="R19:R25">SUM(N19:Q19)</f>
        <v>108152</v>
      </c>
      <c r="S19" s="292">
        <f aca="true" t="shared" si="13" ref="S19:S25">R19/$R$9</f>
        <v>0.02511844235557627</v>
      </c>
      <c r="T19" s="293">
        <v>62454</v>
      </c>
      <c r="U19" s="289">
        <v>59396</v>
      </c>
      <c r="V19" s="290"/>
      <c r="W19" s="289"/>
      <c r="X19" s="291">
        <f aca="true" t="shared" si="14" ref="X19:X25">SUM(T19:W19)</f>
        <v>121850</v>
      </c>
      <c r="Y19" s="295">
        <f aca="true" t="shared" si="15" ref="Y19:Y25">IF(ISERROR(R19/X19-1),"         /0",IF(R19/X19&gt;5,"  *  ",(R19/X19-1)))</f>
        <v>-0.1124169060320066</v>
      </c>
    </row>
    <row r="20" spans="1:25" ht="19.5" customHeight="1">
      <c r="A20" s="336" t="s">
        <v>186</v>
      </c>
      <c r="B20" s="288">
        <v>12678</v>
      </c>
      <c r="C20" s="289">
        <v>11836</v>
      </c>
      <c r="D20" s="290">
        <v>0</v>
      </c>
      <c r="E20" s="289">
        <v>0</v>
      </c>
      <c r="F20" s="291">
        <f t="shared" si="8"/>
        <v>24514</v>
      </c>
      <c r="G20" s="292">
        <f t="shared" si="9"/>
        <v>0.023082275686023047</v>
      </c>
      <c r="H20" s="293">
        <v>11415</v>
      </c>
      <c r="I20" s="289">
        <v>10525</v>
      </c>
      <c r="J20" s="290"/>
      <c r="K20" s="289"/>
      <c r="L20" s="291">
        <f t="shared" si="10"/>
        <v>21940</v>
      </c>
      <c r="M20" s="294">
        <f t="shared" si="11"/>
        <v>0.11731996353691887</v>
      </c>
      <c r="N20" s="288">
        <v>52110</v>
      </c>
      <c r="O20" s="289">
        <v>48770</v>
      </c>
      <c r="P20" s="290"/>
      <c r="Q20" s="289"/>
      <c r="R20" s="291">
        <f t="shared" si="12"/>
        <v>100880</v>
      </c>
      <c r="S20" s="292">
        <f t="shared" si="13"/>
        <v>0.023429510918249633</v>
      </c>
      <c r="T20" s="293">
        <v>45677</v>
      </c>
      <c r="U20" s="289">
        <v>43641</v>
      </c>
      <c r="V20" s="290"/>
      <c r="W20" s="289"/>
      <c r="X20" s="291">
        <f t="shared" si="14"/>
        <v>89318</v>
      </c>
      <c r="Y20" s="295">
        <f t="shared" si="15"/>
        <v>0.12944759175082288</v>
      </c>
    </row>
    <row r="21" spans="1:25" ht="19.5" customHeight="1">
      <c r="A21" s="336" t="s">
        <v>187</v>
      </c>
      <c r="B21" s="288">
        <v>13459</v>
      </c>
      <c r="C21" s="289">
        <v>10119</v>
      </c>
      <c r="D21" s="290">
        <v>0</v>
      </c>
      <c r="E21" s="289">
        <v>0</v>
      </c>
      <c r="F21" s="291">
        <f t="shared" si="8"/>
        <v>23578</v>
      </c>
      <c r="G21" s="292">
        <f t="shared" si="9"/>
        <v>0.0222009421606042</v>
      </c>
      <c r="H21" s="293">
        <v>12472</v>
      </c>
      <c r="I21" s="289">
        <v>9694</v>
      </c>
      <c r="J21" s="290"/>
      <c r="K21" s="289"/>
      <c r="L21" s="291">
        <f t="shared" si="10"/>
        <v>22166</v>
      </c>
      <c r="M21" s="294">
        <f t="shared" si="11"/>
        <v>0.0637011639447802</v>
      </c>
      <c r="N21" s="288">
        <v>53059</v>
      </c>
      <c r="O21" s="289">
        <v>43874</v>
      </c>
      <c r="P21" s="290"/>
      <c r="Q21" s="289"/>
      <c r="R21" s="291">
        <f t="shared" si="12"/>
        <v>96933</v>
      </c>
      <c r="S21" s="292">
        <f t="shared" si="13"/>
        <v>0.022512815045982272</v>
      </c>
      <c r="T21" s="293">
        <v>49493</v>
      </c>
      <c r="U21" s="289">
        <v>41209</v>
      </c>
      <c r="V21" s="290"/>
      <c r="W21" s="289"/>
      <c r="X21" s="291">
        <f t="shared" si="14"/>
        <v>90702</v>
      </c>
      <c r="Y21" s="295">
        <f t="shared" si="15"/>
        <v>0.06869749288880067</v>
      </c>
    </row>
    <row r="22" spans="1:25" ht="19.5" customHeight="1">
      <c r="A22" s="336" t="s">
        <v>188</v>
      </c>
      <c r="B22" s="288">
        <v>10845</v>
      </c>
      <c r="C22" s="289">
        <v>10957</v>
      </c>
      <c r="D22" s="290">
        <v>0</v>
      </c>
      <c r="E22" s="289">
        <v>0</v>
      </c>
      <c r="F22" s="291">
        <f t="shared" si="8"/>
        <v>21802</v>
      </c>
      <c r="G22" s="292">
        <f t="shared" si="9"/>
        <v>0.020528668291860754</v>
      </c>
      <c r="H22" s="293">
        <v>8496</v>
      </c>
      <c r="I22" s="289">
        <v>8997</v>
      </c>
      <c r="J22" s="290"/>
      <c r="K22" s="289"/>
      <c r="L22" s="291">
        <f t="shared" si="10"/>
        <v>17493</v>
      </c>
      <c r="M22" s="294">
        <f t="shared" si="11"/>
        <v>0.2463271022694793</v>
      </c>
      <c r="N22" s="288">
        <v>43579</v>
      </c>
      <c r="O22" s="289">
        <v>41907</v>
      </c>
      <c r="P22" s="290"/>
      <c r="Q22" s="289"/>
      <c r="R22" s="291">
        <f t="shared" si="12"/>
        <v>85486</v>
      </c>
      <c r="S22" s="292">
        <f t="shared" si="13"/>
        <v>0.019854234440498494</v>
      </c>
      <c r="T22" s="293">
        <v>36763</v>
      </c>
      <c r="U22" s="289">
        <v>37342</v>
      </c>
      <c r="V22" s="290"/>
      <c r="W22" s="289"/>
      <c r="X22" s="291">
        <f t="shared" si="14"/>
        <v>74105</v>
      </c>
      <c r="Y22" s="295">
        <f t="shared" si="15"/>
        <v>0.15357938060859588</v>
      </c>
    </row>
    <row r="23" spans="1:25" ht="19.5" customHeight="1">
      <c r="A23" s="336" t="s">
        <v>189</v>
      </c>
      <c r="B23" s="288">
        <v>11437</v>
      </c>
      <c r="C23" s="289">
        <v>10152</v>
      </c>
      <c r="D23" s="290">
        <v>0</v>
      </c>
      <c r="E23" s="289">
        <v>0</v>
      </c>
      <c r="F23" s="291">
        <f t="shared" si="8"/>
        <v>21589</v>
      </c>
      <c r="G23" s="292">
        <f t="shared" si="9"/>
        <v>0.020328108419089157</v>
      </c>
      <c r="H23" s="293">
        <v>11254</v>
      </c>
      <c r="I23" s="289">
        <v>10473</v>
      </c>
      <c r="J23" s="290"/>
      <c r="K23" s="289"/>
      <c r="L23" s="291">
        <f t="shared" si="10"/>
        <v>21727</v>
      </c>
      <c r="M23" s="294">
        <f t="shared" si="11"/>
        <v>-0.006351544161642186</v>
      </c>
      <c r="N23" s="288">
        <v>43700</v>
      </c>
      <c r="O23" s="289">
        <v>41921</v>
      </c>
      <c r="P23" s="290"/>
      <c r="Q23" s="289"/>
      <c r="R23" s="291">
        <f t="shared" si="12"/>
        <v>85621</v>
      </c>
      <c r="S23" s="292">
        <f t="shared" si="13"/>
        <v>0.01988558836569639</v>
      </c>
      <c r="T23" s="293">
        <v>43145</v>
      </c>
      <c r="U23" s="289">
        <v>43413</v>
      </c>
      <c r="V23" s="290"/>
      <c r="W23" s="289"/>
      <c r="X23" s="291">
        <f t="shared" si="14"/>
        <v>86558</v>
      </c>
      <c r="Y23" s="295">
        <f t="shared" si="15"/>
        <v>-0.010825111485940009</v>
      </c>
    </row>
    <row r="24" spans="1:25" ht="19.5" customHeight="1">
      <c r="A24" s="336" t="s">
        <v>190</v>
      </c>
      <c r="B24" s="288">
        <v>10811</v>
      </c>
      <c r="C24" s="289">
        <v>9699</v>
      </c>
      <c r="D24" s="290">
        <v>0</v>
      </c>
      <c r="E24" s="289">
        <v>0</v>
      </c>
      <c r="F24" s="291">
        <f t="shared" si="8"/>
        <v>20510</v>
      </c>
      <c r="G24" s="292">
        <f t="shared" si="9"/>
        <v>0.019312126716175767</v>
      </c>
      <c r="H24" s="293">
        <v>9377</v>
      </c>
      <c r="I24" s="289">
        <v>8718</v>
      </c>
      <c r="J24" s="290">
        <v>414</v>
      </c>
      <c r="K24" s="289">
        <v>400</v>
      </c>
      <c r="L24" s="291">
        <f t="shared" si="10"/>
        <v>18909</v>
      </c>
      <c r="M24" s="294">
        <f t="shared" si="11"/>
        <v>0.08466867629171304</v>
      </c>
      <c r="N24" s="288">
        <v>40385</v>
      </c>
      <c r="O24" s="289">
        <v>38224</v>
      </c>
      <c r="P24" s="290">
        <v>1739</v>
      </c>
      <c r="Q24" s="289">
        <v>1651</v>
      </c>
      <c r="R24" s="291">
        <f t="shared" si="12"/>
        <v>81999</v>
      </c>
      <c r="S24" s="292">
        <f t="shared" si="13"/>
        <v>0.01904437416520174</v>
      </c>
      <c r="T24" s="293">
        <v>35304</v>
      </c>
      <c r="U24" s="289">
        <v>34118</v>
      </c>
      <c r="V24" s="290">
        <v>414</v>
      </c>
      <c r="W24" s="289">
        <v>400</v>
      </c>
      <c r="X24" s="291">
        <f t="shared" si="14"/>
        <v>70236</v>
      </c>
      <c r="Y24" s="295">
        <f t="shared" si="15"/>
        <v>0.16747821629933357</v>
      </c>
    </row>
    <row r="25" spans="1:25" ht="19.5" customHeight="1">
      <c r="A25" s="336" t="s">
        <v>161</v>
      </c>
      <c r="B25" s="288">
        <v>8398</v>
      </c>
      <c r="C25" s="289">
        <v>7452</v>
      </c>
      <c r="D25" s="290">
        <v>0</v>
      </c>
      <c r="E25" s="289">
        <v>0</v>
      </c>
      <c r="F25" s="291">
        <f t="shared" si="8"/>
        <v>15850</v>
      </c>
      <c r="G25" s="292">
        <f t="shared" si="9"/>
        <v>0.01492429100201784</v>
      </c>
      <c r="H25" s="293">
        <v>10278</v>
      </c>
      <c r="I25" s="289">
        <v>10640</v>
      </c>
      <c r="J25" s="290"/>
      <c r="K25" s="289"/>
      <c r="L25" s="291">
        <f t="shared" si="10"/>
        <v>20918</v>
      </c>
      <c r="M25" s="294">
        <f t="shared" si="11"/>
        <v>-0.242279376613443</v>
      </c>
      <c r="N25" s="288">
        <v>35329</v>
      </c>
      <c r="O25" s="289">
        <v>28921</v>
      </c>
      <c r="P25" s="290"/>
      <c r="Q25" s="289"/>
      <c r="R25" s="291">
        <f t="shared" si="12"/>
        <v>64250</v>
      </c>
      <c r="S25" s="292">
        <f t="shared" si="13"/>
        <v>0.014922145881220648</v>
      </c>
      <c r="T25" s="293">
        <v>45900</v>
      </c>
      <c r="U25" s="289">
        <v>41714</v>
      </c>
      <c r="V25" s="290"/>
      <c r="W25" s="289"/>
      <c r="X25" s="291">
        <f t="shared" si="14"/>
        <v>87614</v>
      </c>
      <c r="Y25" s="295">
        <f t="shared" si="15"/>
        <v>-0.2666697103202684</v>
      </c>
    </row>
    <row r="26" spans="1:25" ht="19.5" customHeight="1">
      <c r="A26" s="336" t="s">
        <v>191</v>
      </c>
      <c r="B26" s="288">
        <v>8167</v>
      </c>
      <c r="C26" s="289">
        <v>7151</v>
      </c>
      <c r="D26" s="290">
        <v>0</v>
      </c>
      <c r="E26" s="289">
        <v>0</v>
      </c>
      <c r="F26" s="291">
        <f aca="true" t="shared" si="16" ref="F26:F42">SUM(B26:E26)</f>
        <v>15318</v>
      </c>
      <c r="G26" s="292">
        <f aca="true" t="shared" si="17" ref="G26:G42">F26/$F$9</f>
        <v>0.014423362117912257</v>
      </c>
      <c r="H26" s="293">
        <v>10788</v>
      </c>
      <c r="I26" s="289">
        <v>9111</v>
      </c>
      <c r="J26" s="290"/>
      <c r="K26" s="289"/>
      <c r="L26" s="291">
        <f aca="true" t="shared" si="18" ref="L26:L42">SUM(H26:K26)</f>
        <v>19899</v>
      </c>
      <c r="M26" s="294">
        <f aca="true" t="shared" si="19" ref="M26:M37">IF(ISERROR(F26/L26-1),"         /0",(F26/L26-1))</f>
        <v>-0.23021257349615554</v>
      </c>
      <c r="N26" s="288">
        <v>49715</v>
      </c>
      <c r="O26" s="289">
        <v>42010</v>
      </c>
      <c r="P26" s="290"/>
      <c r="Q26" s="289"/>
      <c r="R26" s="291">
        <f aca="true" t="shared" si="20" ref="R26:R42">SUM(N26:Q26)</f>
        <v>91725</v>
      </c>
      <c r="S26" s="292">
        <f aca="true" t="shared" si="21" ref="S26:S42">R26/$R$9</f>
        <v>0.021303250287236793</v>
      </c>
      <c r="T26" s="293">
        <v>45169</v>
      </c>
      <c r="U26" s="289">
        <v>39511</v>
      </c>
      <c r="V26" s="290"/>
      <c r="W26" s="289"/>
      <c r="X26" s="291">
        <f aca="true" t="shared" si="22" ref="X26:X42">SUM(T26:W26)</f>
        <v>84680</v>
      </c>
      <c r="Y26" s="295">
        <f aca="true" t="shared" si="23" ref="Y26:Y42">IF(ISERROR(R26/X26-1),"         /0",IF(R26/X26&gt;5,"  *  ",(R26/X26-1)))</f>
        <v>0.08319555975436943</v>
      </c>
    </row>
    <row r="27" spans="1:25" ht="19.5" customHeight="1">
      <c r="A27" s="336" t="s">
        <v>192</v>
      </c>
      <c r="B27" s="288">
        <v>5183</v>
      </c>
      <c r="C27" s="289">
        <v>6274</v>
      </c>
      <c r="D27" s="290">
        <v>1809</v>
      </c>
      <c r="E27" s="289">
        <v>1782</v>
      </c>
      <c r="F27" s="291">
        <f t="shared" si="16"/>
        <v>15048</v>
      </c>
      <c r="G27" s="292">
        <f t="shared" si="17"/>
        <v>0.014169131293272205</v>
      </c>
      <c r="H27" s="293">
        <v>4882</v>
      </c>
      <c r="I27" s="289">
        <v>5086</v>
      </c>
      <c r="J27" s="290"/>
      <c r="K27" s="289"/>
      <c r="L27" s="291">
        <f t="shared" si="18"/>
        <v>9968</v>
      </c>
      <c r="M27" s="294">
        <f t="shared" si="19"/>
        <v>0.5096308186195826</v>
      </c>
      <c r="N27" s="288">
        <v>19582</v>
      </c>
      <c r="O27" s="289">
        <v>22053</v>
      </c>
      <c r="P27" s="290">
        <v>11382</v>
      </c>
      <c r="Q27" s="289">
        <v>11160</v>
      </c>
      <c r="R27" s="291">
        <f t="shared" si="20"/>
        <v>64177</v>
      </c>
      <c r="S27" s="292">
        <f t="shared" si="21"/>
        <v>0.014905191536484008</v>
      </c>
      <c r="T27" s="293">
        <v>17264</v>
      </c>
      <c r="U27" s="289">
        <v>16322</v>
      </c>
      <c r="V27" s="290">
        <v>1076</v>
      </c>
      <c r="W27" s="289">
        <v>1287</v>
      </c>
      <c r="X27" s="291">
        <f t="shared" si="22"/>
        <v>35949</v>
      </c>
      <c r="Y27" s="295">
        <f t="shared" si="23"/>
        <v>0.7852235110851484</v>
      </c>
    </row>
    <row r="28" spans="1:25" ht="19.5" customHeight="1">
      <c r="A28" s="336" t="s">
        <v>160</v>
      </c>
      <c r="B28" s="288">
        <v>7875</v>
      </c>
      <c r="C28" s="289">
        <v>6397</v>
      </c>
      <c r="D28" s="290">
        <v>159</v>
      </c>
      <c r="E28" s="289">
        <v>141</v>
      </c>
      <c r="F28" s="291">
        <f t="shared" si="16"/>
        <v>14572</v>
      </c>
      <c r="G28" s="292">
        <f t="shared" si="17"/>
        <v>0.013720931765388262</v>
      </c>
      <c r="H28" s="293">
        <v>7668</v>
      </c>
      <c r="I28" s="289">
        <v>7027</v>
      </c>
      <c r="J28" s="290"/>
      <c r="K28" s="289"/>
      <c r="L28" s="291">
        <f t="shared" si="18"/>
        <v>14695</v>
      </c>
      <c r="M28" s="294">
        <f t="shared" si="19"/>
        <v>-0.008370193943518234</v>
      </c>
      <c r="N28" s="288">
        <v>35508</v>
      </c>
      <c r="O28" s="289">
        <v>32328</v>
      </c>
      <c r="P28" s="290">
        <v>159</v>
      </c>
      <c r="Q28" s="289">
        <v>141</v>
      </c>
      <c r="R28" s="291">
        <f t="shared" si="20"/>
        <v>68136</v>
      </c>
      <c r="S28" s="292">
        <f t="shared" si="21"/>
        <v>0.015824674424324513</v>
      </c>
      <c r="T28" s="293">
        <v>48494</v>
      </c>
      <c r="U28" s="289">
        <v>47361</v>
      </c>
      <c r="V28" s="290"/>
      <c r="W28" s="289"/>
      <c r="X28" s="291">
        <f t="shared" si="22"/>
        <v>95855</v>
      </c>
      <c r="Y28" s="295">
        <f t="shared" si="23"/>
        <v>-0.28917636012727554</v>
      </c>
    </row>
    <row r="29" spans="1:25" ht="19.5" customHeight="1">
      <c r="A29" s="336" t="s">
        <v>193</v>
      </c>
      <c r="B29" s="288">
        <v>7457</v>
      </c>
      <c r="C29" s="289">
        <v>6774</v>
      </c>
      <c r="D29" s="290">
        <v>0</v>
      </c>
      <c r="E29" s="289">
        <v>0</v>
      </c>
      <c r="F29" s="291">
        <f t="shared" si="16"/>
        <v>14231</v>
      </c>
      <c r="G29" s="292">
        <f t="shared" si="17"/>
        <v>0.013399847649824345</v>
      </c>
      <c r="H29" s="293">
        <v>7106</v>
      </c>
      <c r="I29" s="289">
        <v>5915</v>
      </c>
      <c r="J29" s="290"/>
      <c r="K29" s="289"/>
      <c r="L29" s="291">
        <f t="shared" si="18"/>
        <v>13021</v>
      </c>
      <c r="M29" s="294">
        <f t="shared" si="19"/>
        <v>0.09292681053682506</v>
      </c>
      <c r="N29" s="288">
        <v>32279</v>
      </c>
      <c r="O29" s="289">
        <v>29514</v>
      </c>
      <c r="P29" s="290"/>
      <c r="Q29" s="289"/>
      <c r="R29" s="291">
        <f t="shared" si="20"/>
        <v>61793</v>
      </c>
      <c r="S29" s="292">
        <f t="shared" si="21"/>
        <v>0.01435150444261895</v>
      </c>
      <c r="T29" s="293">
        <v>29598</v>
      </c>
      <c r="U29" s="289">
        <v>26674</v>
      </c>
      <c r="V29" s="290"/>
      <c r="W29" s="289"/>
      <c r="X29" s="291">
        <f t="shared" si="22"/>
        <v>56272</v>
      </c>
      <c r="Y29" s="295">
        <f t="shared" si="23"/>
        <v>0.09811273812908738</v>
      </c>
    </row>
    <row r="30" spans="1:25" ht="19.5" customHeight="1">
      <c r="A30" s="336" t="s">
        <v>194</v>
      </c>
      <c r="B30" s="288">
        <v>8332</v>
      </c>
      <c r="C30" s="289">
        <v>5785</v>
      </c>
      <c r="D30" s="290">
        <v>0</v>
      </c>
      <c r="E30" s="289">
        <v>0</v>
      </c>
      <c r="F30" s="291">
        <f t="shared" si="16"/>
        <v>14117</v>
      </c>
      <c r="G30" s="292">
        <f t="shared" si="17"/>
        <v>0.013292505746087434</v>
      </c>
      <c r="H30" s="293">
        <v>8273</v>
      </c>
      <c r="I30" s="289">
        <v>6244</v>
      </c>
      <c r="J30" s="290"/>
      <c r="K30" s="289"/>
      <c r="L30" s="291">
        <f t="shared" si="18"/>
        <v>14517</v>
      </c>
      <c r="M30" s="294">
        <f t="shared" si="19"/>
        <v>-0.0275539023214163</v>
      </c>
      <c r="N30" s="288">
        <v>32137</v>
      </c>
      <c r="O30" s="289">
        <v>24736</v>
      </c>
      <c r="P30" s="290"/>
      <c r="Q30" s="289"/>
      <c r="R30" s="291">
        <f t="shared" si="20"/>
        <v>56873</v>
      </c>
      <c r="S30" s="292">
        <f t="shared" si="21"/>
        <v>0.013208828057628979</v>
      </c>
      <c r="T30" s="293">
        <v>27706</v>
      </c>
      <c r="U30" s="289">
        <v>22901</v>
      </c>
      <c r="V30" s="290"/>
      <c r="W30" s="289"/>
      <c r="X30" s="291">
        <f t="shared" si="22"/>
        <v>50607</v>
      </c>
      <c r="Y30" s="295">
        <f t="shared" si="23"/>
        <v>0.12381686327978336</v>
      </c>
    </row>
    <row r="31" spans="1:25" ht="19.5" customHeight="1">
      <c r="A31" s="336" t="s">
        <v>195</v>
      </c>
      <c r="B31" s="288">
        <v>5999</v>
      </c>
      <c r="C31" s="289">
        <v>6394</v>
      </c>
      <c r="D31" s="290">
        <v>0</v>
      </c>
      <c r="E31" s="289">
        <v>0</v>
      </c>
      <c r="F31" s="291">
        <f t="shared" si="16"/>
        <v>12393</v>
      </c>
      <c r="G31" s="292">
        <f t="shared" si="17"/>
        <v>0.011669194850978365</v>
      </c>
      <c r="H31" s="293">
        <v>10311</v>
      </c>
      <c r="I31" s="289">
        <v>9967</v>
      </c>
      <c r="J31" s="290"/>
      <c r="K31" s="289"/>
      <c r="L31" s="291">
        <f t="shared" si="18"/>
        <v>20278</v>
      </c>
      <c r="M31" s="294">
        <f t="shared" si="19"/>
        <v>-0.3888450537528356</v>
      </c>
      <c r="N31" s="288">
        <v>32890</v>
      </c>
      <c r="O31" s="289">
        <v>30374</v>
      </c>
      <c r="P31" s="290"/>
      <c r="Q31" s="289"/>
      <c r="R31" s="291">
        <f t="shared" si="20"/>
        <v>63264</v>
      </c>
      <c r="S31" s="292">
        <f t="shared" si="21"/>
        <v>0.01469314610162713</v>
      </c>
      <c r="T31" s="293">
        <v>44925</v>
      </c>
      <c r="U31" s="289">
        <v>43307</v>
      </c>
      <c r="V31" s="290">
        <v>118</v>
      </c>
      <c r="W31" s="289">
        <v>0</v>
      </c>
      <c r="X31" s="291">
        <f t="shared" si="22"/>
        <v>88350</v>
      </c>
      <c r="Y31" s="295">
        <f t="shared" si="23"/>
        <v>-0.28393887945670626</v>
      </c>
    </row>
    <row r="32" spans="1:25" ht="19.5" customHeight="1">
      <c r="A32" s="336" t="s">
        <v>196</v>
      </c>
      <c r="B32" s="288">
        <v>6173</v>
      </c>
      <c r="C32" s="289">
        <v>5165</v>
      </c>
      <c r="D32" s="290">
        <v>0</v>
      </c>
      <c r="E32" s="289">
        <v>0</v>
      </c>
      <c r="F32" s="291">
        <f t="shared" si="16"/>
        <v>11338</v>
      </c>
      <c r="G32" s="292">
        <f t="shared" si="17"/>
        <v>0.010675811443588534</v>
      </c>
      <c r="H32" s="293">
        <v>6201</v>
      </c>
      <c r="I32" s="289">
        <v>5623</v>
      </c>
      <c r="J32" s="290"/>
      <c r="K32" s="289"/>
      <c r="L32" s="291">
        <f t="shared" si="18"/>
        <v>11824</v>
      </c>
      <c r="M32" s="294">
        <f t="shared" si="19"/>
        <v>-0.0411028416779432</v>
      </c>
      <c r="N32" s="288">
        <v>20757</v>
      </c>
      <c r="O32" s="289">
        <v>21370</v>
      </c>
      <c r="P32" s="290"/>
      <c r="Q32" s="289"/>
      <c r="R32" s="291">
        <f t="shared" si="20"/>
        <v>42127</v>
      </c>
      <c r="S32" s="292">
        <f t="shared" si="21"/>
        <v>0.00978405042082774</v>
      </c>
      <c r="T32" s="293">
        <v>21879</v>
      </c>
      <c r="U32" s="289">
        <v>21784</v>
      </c>
      <c r="V32" s="290"/>
      <c r="W32" s="289"/>
      <c r="X32" s="291">
        <f t="shared" si="22"/>
        <v>43663</v>
      </c>
      <c r="Y32" s="295">
        <f t="shared" si="23"/>
        <v>-0.03517852644115149</v>
      </c>
    </row>
    <row r="33" spans="1:25" ht="19.5" customHeight="1">
      <c r="A33" s="336" t="s">
        <v>197</v>
      </c>
      <c r="B33" s="288">
        <v>5585</v>
      </c>
      <c r="C33" s="289">
        <v>5190</v>
      </c>
      <c r="D33" s="290">
        <v>0</v>
      </c>
      <c r="E33" s="289">
        <v>0</v>
      </c>
      <c r="F33" s="291">
        <f t="shared" si="16"/>
        <v>10775</v>
      </c>
      <c r="G33" s="292">
        <f t="shared" si="17"/>
        <v>0.010145693094431685</v>
      </c>
      <c r="H33" s="293">
        <v>6388</v>
      </c>
      <c r="I33" s="289">
        <v>6314</v>
      </c>
      <c r="J33" s="290"/>
      <c r="K33" s="289"/>
      <c r="L33" s="291">
        <f t="shared" si="18"/>
        <v>12702</v>
      </c>
      <c r="M33" s="294">
        <f t="shared" si="19"/>
        <v>-0.1517083923791529</v>
      </c>
      <c r="N33" s="288">
        <v>23207</v>
      </c>
      <c r="O33" s="289">
        <v>25058</v>
      </c>
      <c r="P33" s="290"/>
      <c r="Q33" s="289"/>
      <c r="R33" s="291">
        <f t="shared" si="20"/>
        <v>48265</v>
      </c>
      <c r="S33" s="292">
        <f t="shared" si="21"/>
        <v>0.011209608886492056</v>
      </c>
      <c r="T33" s="293">
        <v>25946</v>
      </c>
      <c r="U33" s="289">
        <v>24509</v>
      </c>
      <c r="V33" s="290"/>
      <c r="W33" s="289"/>
      <c r="X33" s="291">
        <f t="shared" si="22"/>
        <v>50455</v>
      </c>
      <c r="Y33" s="295">
        <f t="shared" si="23"/>
        <v>-0.043405014369239936</v>
      </c>
    </row>
    <row r="34" spans="1:25" ht="19.5" customHeight="1">
      <c r="A34" s="336" t="s">
        <v>198</v>
      </c>
      <c r="B34" s="288">
        <v>4669</v>
      </c>
      <c r="C34" s="289">
        <v>4765</v>
      </c>
      <c r="D34" s="290">
        <v>0</v>
      </c>
      <c r="E34" s="289">
        <v>0</v>
      </c>
      <c r="F34" s="291">
        <f t="shared" si="16"/>
        <v>9434</v>
      </c>
      <c r="G34" s="292">
        <f t="shared" si="17"/>
        <v>0.008883013332052762</v>
      </c>
      <c r="H34" s="293">
        <v>3703</v>
      </c>
      <c r="I34" s="289">
        <v>3712</v>
      </c>
      <c r="J34" s="290"/>
      <c r="K34" s="289"/>
      <c r="L34" s="291">
        <f t="shared" si="18"/>
        <v>7415</v>
      </c>
      <c r="M34" s="294">
        <f t="shared" si="19"/>
        <v>0.2722859069453809</v>
      </c>
      <c r="N34" s="288">
        <v>19755</v>
      </c>
      <c r="O34" s="289">
        <v>18116</v>
      </c>
      <c r="P34" s="290"/>
      <c r="Q34" s="289"/>
      <c r="R34" s="291">
        <f t="shared" si="20"/>
        <v>37871</v>
      </c>
      <c r="S34" s="292">
        <f t="shared" si="21"/>
        <v>0.008795588897551863</v>
      </c>
      <c r="T34" s="293">
        <v>17035</v>
      </c>
      <c r="U34" s="289">
        <v>16003</v>
      </c>
      <c r="V34" s="290"/>
      <c r="W34" s="289"/>
      <c r="X34" s="291">
        <f t="shared" si="22"/>
        <v>33038</v>
      </c>
      <c r="Y34" s="295">
        <f t="shared" si="23"/>
        <v>0.14628609479992738</v>
      </c>
    </row>
    <row r="35" spans="1:25" ht="19.5" customHeight="1">
      <c r="A35" s="336" t="s">
        <v>199</v>
      </c>
      <c r="B35" s="288">
        <v>4938</v>
      </c>
      <c r="C35" s="289">
        <v>4082</v>
      </c>
      <c r="D35" s="290">
        <v>0</v>
      </c>
      <c r="E35" s="289">
        <v>0</v>
      </c>
      <c r="F35" s="291">
        <f t="shared" si="16"/>
        <v>9020</v>
      </c>
      <c r="G35" s="292">
        <f t="shared" si="17"/>
        <v>0.00849319273427135</v>
      </c>
      <c r="H35" s="293">
        <v>3636</v>
      </c>
      <c r="I35" s="289">
        <v>3433</v>
      </c>
      <c r="J35" s="290"/>
      <c r="K35" s="289"/>
      <c r="L35" s="291">
        <f t="shared" si="18"/>
        <v>7069</v>
      </c>
      <c r="M35" s="294">
        <f t="shared" si="19"/>
        <v>0.27599377564011873</v>
      </c>
      <c r="N35" s="288">
        <v>16344</v>
      </c>
      <c r="O35" s="289">
        <v>14217</v>
      </c>
      <c r="P35" s="290"/>
      <c r="Q35" s="289"/>
      <c r="R35" s="291">
        <f t="shared" si="20"/>
        <v>30561</v>
      </c>
      <c r="S35" s="292">
        <f t="shared" si="21"/>
        <v>0.00709783191091026</v>
      </c>
      <c r="T35" s="293">
        <v>14328</v>
      </c>
      <c r="U35" s="289">
        <v>13539</v>
      </c>
      <c r="V35" s="290"/>
      <c r="W35" s="289"/>
      <c r="X35" s="291">
        <f t="shared" si="22"/>
        <v>27867</v>
      </c>
      <c r="Y35" s="295">
        <f t="shared" si="23"/>
        <v>0.09667348476692861</v>
      </c>
    </row>
    <row r="36" spans="1:25" ht="19.5" customHeight="1">
      <c r="A36" s="336" t="s">
        <v>200</v>
      </c>
      <c r="B36" s="288">
        <v>4628</v>
      </c>
      <c r="C36" s="289">
        <v>3596</v>
      </c>
      <c r="D36" s="290">
        <v>0</v>
      </c>
      <c r="E36" s="289">
        <v>0</v>
      </c>
      <c r="F36" s="291">
        <f t="shared" si="16"/>
        <v>8224</v>
      </c>
      <c r="G36" s="292">
        <f t="shared" si="17"/>
        <v>0.007743682599406607</v>
      </c>
      <c r="H36" s="293">
        <v>4247</v>
      </c>
      <c r="I36" s="289">
        <v>3343</v>
      </c>
      <c r="J36" s="290">
        <v>0</v>
      </c>
      <c r="K36" s="289">
        <v>0</v>
      </c>
      <c r="L36" s="291">
        <f t="shared" si="18"/>
        <v>7590</v>
      </c>
      <c r="M36" s="294">
        <f t="shared" si="19"/>
        <v>0.08353096179183139</v>
      </c>
      <c r="N36" s="288">
        <v>19937</v>
      </c>
      <c r="O36" s="289">
        <v>17447</v>
      </c>
      <c r="P36" s="290"/>
      <c r="Q36" s="289"/>
      <c r="R36" s="291">
        <f t="shared" si="20"/>
        <v>37384</v>
      </c>
      <c r="S36" s="292">
        <f t="shared" si="21"/>
        <v>0.008682482515541675</v>
      </c>
      <c r="T36" s="293">
        <v>16964</v>
      </c>
      <c r="U36" s="289">
        <v>14662</v>
      </c>
      <c r="V36" s="290">
        <v>0</v>
      </c>
      <c r="W36" s="289">
        <v>0</v>
      </c>
      <c r="X36" s="291">
        <f t="shared" si="22"/>
        <v>31626</v>
      </c>
      <c r="Y36" s="295">
        <f t="shared" si="23"/>
        <v>0.1820653892367039</v>
      </c>
    </row>
    <row r="37" spans="1:25" ht="19.5" customHeight="1">
      <c r="A37" s="336" t="s">
        <v>201</v>
      </c>
      <c r="B37" s="288">
        <v>1983</v>
      </c>
      <c r="C37" s="289">
        <v>2006</v>
      </c>
      <c r="D37" s="290">
        <v>0</v>
      </c>
      <c r="E37" s="289">
        <v>0</v>
      </c>
      <c r="F37" s="291">
        <f t="shared" si="16"/>
        <v>3989</v>
      </c>
      <c r="G37" s="292">
        <f t="shared" si="17"/>
        <v>0.0037560250351450575</v>
      </c>
      <c r="H37" s="293">
        <v>1554</v>
      </c>
      <c r="I37" s="289">
        <v>1283</v>
      </c>
      <c r="J37" s="290"/>
      <c r="K37" s="289"/>
      <c r="L37" s="291">
        <f t="shared" si="18"/>
        <v>2837</v>
      </c>
      <c r="M37" s="294">
        <f t="shared" si="19"/>
        <v>0.40606274233345085</v>
      </c>
      <c r="N37" s="288">
        <v>5862</v>
      </c>
      <c r="O37" s="289">
        <v>6793</v>
      </c>
      <c r="P37" s="290">
        <v>0</v>
      </c>
      <c r="Q37" s="289">
        <v>0</v>
      </c>
      <c r="R37" s="291">
        <f t="shared" si="20"/>
        <v>12655</v>
      </c>
      <c r="S37" s="292">
        <f t="shared" si="21"/>
        <v>0.0029391401731805027</v>
      </c>
      <c r="T37" s="293">
        <v>5353</v>
      </c>
      <c r="U37" s="289">
        <v>5061</v>
      </c>
      <c r="V37" s="290"/>
      <c r="W37" s="289"/>
      <c r="X37" s="291">
        <f t="shared" si="22"/>
        <v>10414</v>
      </c>
      <c r="Y37" s="295">
        <f t="shared" si="23"/>
        <v>0.21519108891876315</v>
      </c>
    </row>
    <row r="38" spans="1:25" ht="19.5" customHeight="1">
      <c r="A38" s="336" t="s">
        <v>202</v>
      </c>
      <c r="B38" s="288">
        <v>1745</v>
      </c>
      <c r="C38" s="289">
        <v>1679</v>
      </c>
      <c r="D38" s="290">
        <v>48</v>
      </c>
      <c r="E38" s="289">
        <v>0</v>
      </c>
      <c r="F38" s="291">
        <f t="shared" si="16"/>
        <v>3472</v>
      </c>
      <c r="G38" s="292">
        <f t="shared" si="17"/>
        <v>0.0032692200857416995</v>
      </c>
      <c r="H38" s="293">
        <v>2386</v>
      </c>
      <c r="I38" s="289">
        <v>2585</v>
      </c>
      <c r="J38" s="290"/>
      <c r="K38" s="289"/>
      <c r="L38" s="291">
        <f t="shared" si="18"/>
        <v>4971</v>
      </c>
      <c r="M38" s="294">
        <f>IF(ISERROR(F38/L38-1),"         /0",(F38/L38-1))</f>
        <v>-0.3015489841078254</v>
      </c>
      <c r="N38" s="288">
        <v>9678</v>
      </c>
      <c r="O38" s="289">
        <v>8784</v>
      </c>
      <c r="P38" s="290">
        <v>1445</v>
      </c>
      <c r="Q38" s="289">
        <v>926</v>
      </c>
      <c r="R38" s="291">
        <f t="shared" si="20"/>
        <v>20833</v>
      </c>
      <c r="S38" s="292">
        <f t="shared" si="21"/>
        <v>0.004838491286279685</v>
      </c>
      <c r="T38" s="293">
        <v>10596</v>
      </c>
      <c r="U38" s="289">
        <v>10505</v>
      </c>
      <c r="V38" s="290"/>
      <c r="W38" s="289"/>
      <c r="X38" s="291">
        <f t="shared" si="22"/>
        <v>21101</v>
      </c>
      <c r="Y38" s="295">
        <f t="shared" si="23"/>
        <v>-0.012700819866357071</v>
      </c>
    </row>
    <row r="39" spans="1:25" ht="19.5" customHeight="1">
      <c r="A39" s="336" t="s">
        <v>203</v>
      </c>
      <c r="B39" s="288">
        <v>968</v>
      </c>
      <c r="C39" s="289">
        <v>1028</v>
      </c>
      <c r="D39" s="290">
        <v>0</v>
      </c>
      <c r="E39" s="289">
        <v>0</v>
      </c>
      <c r="F39" s="291">
        <f t="shared" si="16"/>
        <v>1996</v>
      </c>
      <c r="G39" s="292">
        <f t="shared" si="17"/>
        <v>0.0018794249110427512</v>
      </c>
      <c r="H39" s="293">
        <v>368</v>
      </c>
      <c r="I39" s="289">
        <v>492</v>
      </c>
      <c r="J39" s="290">
        <v>0</v>
      </c>
      <c r="K39" s="289">
        <v>0</v>
      </c>
      <c r="L39" s="291">
        <f t="shared" si="18"/>
        <v>860</v>
      </c>
      <c r="M39" s="294">
        <f>IF(ISERROR(F39/L39-1),"         /0",(F39/L39-1))</f>
        <v>1.3209302325581396</v>
      </c>
      <c r="N39" s="288">
        <v>4896</v>
      </c>
      <c r="O39" s="289">
        <v>4800</v>
      </c>
      <c r="P39" s="290">
        <v>0</v>
      </c>
      <c r="Q39" s="289">
        <v>0</v>
      </c>
      <c r="R39" s="291">
        <f t="shared" si="20"/>
        <v>9696</v>
      </c>
      <c r="S39" s="292">
        <f t="shared" si="21"/>
        <v>0.0022519085831021854</v>
      </c>
      <c r="T39" s="293">
        <v>1646</v>
      </c>
      <c r="U39" s="289">
        <v>1642</v>
      </c>
      <c r="V39" s="290">
        <v>0</v>
      </c>
      <c r="W39" s="289">
        <v>0</v>
      </c>
      <c r="X39" s="291">
        <f t="shared" si="22"/>
        <v>3288</v>
      </c>
      <c r="Y39" s="295">
        <f t="shared" si="23"/>
        <v>1.948905109489051</v>
      </c>
    </row>
    <row r="40" spans="1:25" ht="19.5" customHeight="1">
      <c r="A40" s="336" t="s">
        <v>204</v>
      </c>
      <c r="B40" s="288">
        <v>737</v>
      </c>
      <c r="C40" s="289">
        <v>685</v>
      </c>
      <c r="D40" s="290">
        <v>0</v>
      </c>
      <c r="E40" s="289">
        <v>0</v>
      </c>
      <c r="F40" s="291">
        <f t="shared" si="16"/>
        <v>1422</v>
      </c>
      <c r="G40" s="292">
        <f t="shared" si="17"/>
        <v>0.001338949009770938</v>
      </c>
      <c r="H40" s="293">
        <v>2421</v>
      </c>
      <c r="I40" s="289">
        <v>2358</v>
      </c>
      <c r="J40" s="290"/>
      <c r="K40" s="289"/>
      <c r="L40" s="291">
        <f t="shared" si="18"/>
        <v>4779</v>
      </c>
      <c r="M40" s="294">
        <f>IF(ISERROR(F40/L40-1),"         /0",(F40/L40-1))</f>
        <v>-0.7024482109227872</v>
      </c>
      <c r="N40" s="288">
        <v>4993</v>
      </c>
      <c r="O40" s="289">
        <v>4902</v>
      </c>
      <c r="P40" s="290"/>
      <c r="Q40" s="289"/>
      <c r="R40" s="291">
        <f t="shared" si="20"/>
        <v>9895</v>
      </c>
      <c r="S40" s="292">
        <f t="shared" si="21"/>
        <v>0.0022981265913568608</v>
      </c>
      <c r="T40" s="293">
        <v>8494</v>
      </c>
      <c r="U40" s="289">
        <v>8875</v>
      </c>
      <c r="V40" s="290"/>
      <c r="W40" s="289"/>
      <c r="X40" s="291">
        <f t="shared" si="22"/>
        <v>17369</v>
      </c>
      <c r="Y40" s="295">
        <f t="shared" si="23"/>
        <v>-0.43030686855892686</v>
      </c>
    </row>
    <row r="41" spans="1:25" ht="19.5" customHeight="1">
      <c r="A41" s="336" t="s">
        <v>205</v>
      </c>
      <c r="B41" s="288">
        <v>212</v>
      </c>
      <c r="C41" s="289">
        <v>248</v>
      </c>
      <c r="D41" s="290">
        <v>0</v>
      </c>
      <c r="E41" s="289">
        <v>0</v>
      </c>
      <c r="F41" s="291">
        <f t="shared" si="16"/>
        <v>460</v>
      </c>
      <c r="G41" s="292">
        <f t="shared" si="17"/>
        <v>0.0004331339975349026</v>
      </c>
      <c r="H41" s="293">
        <v>316</v>
      </c>
      <c r="I41" s="289">
        <v>333</v>
      </c>
      <c r="J41" s="290">
        <v>0</v>
      </c>
      <c r="K41" s="289">
        <v>0</v>
      </c>
      <c r="L41" s="291">
        <f t="shared" si="18"/>
        <v>649</v>
      </c>
      <c r="M41" s="294">
        <f>IF(ISERROR(F41/L41-1),"         /0",(F41/L41-1))</f>
        <v>-0.2912172573189522</v>
      </c>
      <c r="N41" s="288">
        <v>1078</v>
      </c>
      <c r="O41" s="289">
        <v>1442</v>
      </c>
      <c r="P41" s="290">
        <v>71</v>
      </c>
      <c r="Q41" s="289">
        <v>0</v>
      </c>
      <c r="R41" s="291">
        <f t="shared" si="20"/>
        <v>2591</v>
      </c>
      <c r="S41" s="292">
        <f t="shared" si="21"/>
        <v>0.0006017631125018319</v>
      </c>
      <c r="T41" s="293">
        <v>1144</v>
      </c>
      <c r="U41" s="289">
        <v>1291</v>
      </c>
      <c r="V41" s="290">
        <v>0</v>
      </c>
      <c r="W41" s="289">
        <v>0</v>
      </c>
      <c r="X41" s="291">
        <f t="shared" si="22"/>
        <v>2435</v>
      </c>
      <c r="Y41" s="295">
        <f t="shared" si="23"/>
        <v>0.06406570841889114</v>
      </c>
    </row>
    <row r="42" spans="1:25" ht="19.5" customHeight="1" thickBot="1">
      <c r="A42" s="338" t="s">
        <v>170</v>
      </c>
      <c r="B42" s="340">
        <v>0</v>
      </c>
      <c r="C42" s="341">
        <v>0</v>
      </c>
      <c r="D42" s="342">
        <v>564</v>
      </c>
      <c r="E42" s="341">
        <v>769</v>
      </c>
      <c r="F42" s="343">
        <f t="shared" si="16"/>
        <v>1333</v>
      </c>
      <c r="G42" s="344">
        <f t="shared" si="17"/>
        <v>0.0012551469972044026</v>
      </c>
      <c r="H42" s="345">
        <v>2032</v>
      </c>
      <c r="I42" s="341">
        <v>2453</v>
      </c>
      <c r="J42" s="342">
        <v>161</v>
      </c>
      <c r="K42" s="341">
        <v>179</v>
      </c>
      <c r="L42" s="343">
        <f t="shared" si="18"/>
        <v>4825</v>
      </c>
      <c r="M42" s="346">
        <f>IF(ISERROR(F42/L42-1),"         /0",(F42/L42-1))</f>
        <v>-0.7237305699481865</v>
      </c>
      <c r="N42" s="340">
        <v>0</v>
      </c>
      <c r="O42" s="341">
        <v>0</v>
      </c>
      <c r="P42" s="342">
        <v>2199</v>
      </c>
      <c r="Q42" s="341">
        <v>2872</v>
      </c>
      <c r="R42" s="343">
        <f t="shared" si="20"/>
        <v>5071</v>
      </c>
      <c r="S42" s="344">
        <f t="shared" si="21"/>
        <v>0.0011777463309520608</v>
      </c>
      <c r="T42" s="345">
        <v>9754</v>
      </c>
      <c r="U42" s="341">
        <v>11745</v>
      </c>
      <c r="V42" s="342">
        <v>484</v>
      </c>
      <c r="W42" s="341">
        <v>506</v>
      </c>
      <c r="X42" s="343">
        <f t="shared" si="22"/>
        <v>22489</v>
      </c>
      <c r="Y42" s="347">
        <f t="shared" si="23"/>
        <v>-0.7745119836364445</v>
      </c>
    </row>
    <row r="43" ht="6.75" customHeight="1" thickTop="1">
      <c r="A43" s="87"/>
    </row>
    <row r="44" ht="15">
      <c r="A44" s="87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7" operator="lessThan" stopIfTrue="1">
      <formula>0</formula>
    </cfRule>
  </conditionalFormatting>
  <conditionalFormatting sqref="Y9:Y42 M9:M42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G6:G8">
    <cfRule type="cellIs" priority="2" dxfId="97" operator="lessThan" stopIfTrue="1">
      <formula>0</formula>
    </cfRule>
  </conditionalFormatting>
  <conditionalFormatting sqref="S6:S8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0" zoomScaleNormal="80" zoomScalePageLayoutView="0" workbookViewId="0" topLeftCell="A1">
      <selection activeCell="K11" sqref="K11"/>
    </sheetView>
  </sheetViews>
  <sheetFormatPr defaultColWidth="8.00390625" defaultRowHeight="15"/>
  <cols>
    <col min="1" max="1" width="31.421875" style="86" customWidth="1"/>
    <col min="2" max="2" width="9.140625" style="86" customWidth="1"/>
    <col min="3" max="3" width="10.7109375" style="86" customWidth="1"/>
    <col min="4" max="4" width="9.140625" style="86" customWidth="1"/>
    <col min="5" max="5" width="10.57421875" style="86" bestFit="1" customWidth="1"/>
    <col min="6" max="6" width="10.140625" style="86" customWidth="1"/>
    <col min="7" max="7" width="11.28125" style="86" bestFit="1" customWidth="1"/>
    <col min="8" max="8" width="10.00390625" style="86" customWidth="1"/>
    <col min="9" max="9" width="10.8515625" style="86" bestFit="1" customWidth="1"/>
    <col min="10" max="10" width="9.00390625" style="86" bestFit="1" customWidth="1"/>
    <col min="11" max="11" width="10.57421875" style="86" bestFit="1" customWidth="1"/>
    <col min="12" max="12" width="9.421875" style="86" customWidth="1"/>
    <col min="13" max="13" width="9.57421875" style="86" customWidth="1"/>
    <col min="14" max="14" width="10.710937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0.421875" style="86" bestFit="1" customWidth="1"/>
    <col min="19" max="19" width="11.28125" style="86" bestFit="1" customWidth="1"/>
    <col min="20" max="20" width="10.421875" style="86" bestFit="1" customWidth="1"/>
    <col min="21" max="21" width="11.00390625" style="86" customWidth="1"/>
    <col min="22" max="22" width="9.421875" style="86" customWidth="1"/>
    <col min="23" max="23" width="11.140625" style="86" customWidth="1"/>
    <col min="24" max="24" width="10.57421875" style="86" customWidth="1"/>
    <col min="25" max="25" width="9.8515625" style="86" bestFit="1" customWidth="1"/>
    <col min="26" max="16384" width="8.00390625" style="86" customWidth="1"/>
  </cols>
  <sheetData>
    <row r="1" spans="24:25" ht="16.5">
      <c r="X1" s="609" t="s">
        <v>26</v>
      </c>
      <c r="Y1" s="609"/>
    </row>
    <row r="2" ht="5.25" customHeight="1" thickBot="1"/>
    <row r="3" spans="1:25" ht="24.75" customHeight="1" thickTop="1">
      <c r="A3" s="641" t="s">
        <v>42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3"/>
    </row>
    <row r="4" spans="1:25" ht="21" customHeight="1" thickBot="1">
      <c r="A4" s="658" t="s">
        <v>40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60"/>
    </row>
    <row r="5" spans="1:25" s="105" customFormat="1" ht="19.5" customHeight="1" thickBot="1" thickTop="1">
      <c r="A5" s="644" t="s">
        <v>39</v>
      </c>
      <c r="B5" s="632" t="s">
        <v>33</v>
      </c>
      <c r="C5" s="633"/>
      <c r="D5" s="633"/>
      <c r="E5" s="633"/>
      <c r="F5" s="633"/>
      <c r="G5" s="633"/>
      <c r="H5" s="633"/>
      <c r="I5" s="633"/>
      <c r="J5" s="634"/>
      <c r="K5" s="634"/>
      <c r="L5" s="634"/>
      <c r="M5" s="635"/>
      <c r="N5" s="636" t="s">
        <v>32</v>
      </c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5"/>
    </row>
    <row r="6" spans="1:25" s="104" customFormat="1" ht="26.25" customHeight="1" thickBot="1">
      <c r="A6" s="645"/>
      <c r="B6" s="639" t="s">
        <v>155</v>
      </c>
      <c r="C6" s="628"/>
      <c r="D6" s="628"/>
      <c r="E6" s="628"/>
      <c r="F6" s="640"/>
      <c r="G6" s="629" t="s">
        <v>31</v>
      </c>
      <c r="H6" s="639" t="s">
        <v>156</v>
      </c>
      <c r="I6" s="628"/>
      <c r="J6" s="628"/>
      <c r="K6" s="628"/>
      <c r="L6" s="640"/>
      <c r="M6" s="629" t="s">
        <v>30</v>
      </c>
      <c r="N6" s="627" t="s">
        <v>157</v>
      </c>
      <c r="O6" s="628"/>
      <c r="P6" s="628"/>
      <c r="Q6" s="628"/>
      <c r="R6" s="628"/>
      <c r="S6" s="629" t="s">
        <v>31</v>
      </c>
      <c r="T6" s="627" t="s">
        <v>158</v>
      </c>
      <c r="U6" s="628"/>
      <c r="V6" s="628"/>
      <c r="W6" s="628"/>
      <c r="X6" s="628"/>
      <c r="Y6" s="629" t="s">
        <v>30</v>
      </c>
    </row>
    <row r="7" spans="1:25" s="99" customFormat="1" ht="26.25" customHeight="1">
      <c r="A7" s="646"/>
      <c r="B7" s="650" t="s">
        <v>20</v>
      </c>
      <c r="C7" s="651"/>
      <c r="D7" s="648" t="s">
        <v>19</v>
      </c>
      <c r="E7" s="649"/>
      <c r="F7" s="637" t="s">
        <v>15</v>
      </c>
      <c r="G7" s="630"/>
      <c r="H7" s="650" t="s">
        <v>20</v>
      </c>
      <c r="I7" s="651"/>
      <c r="J7" s="648" t="s">
        <v>19</v>
      </c>
      <c r="K7" s="649"/>
      <c r="L7" s="637" t="s">
        <v>15</v>
      </c>
      <c r="M7" s="630"/>
      <c r="N7" s="651" t="s">
        <v>20</v>
      </c>
      <c r="O7" s="651"/>
      <c r="P7" s="656" t="s">
        <v>19</v>
      </c>
      <c r="Q7" s="651"/>
      <c r="R7" s="637" t="s">
        <v>15</v>
      </c>
      <c r="S7" s="630"/>
      <c r="T7" s="657" t="s">
        <v>20</v>
      </c>
      <c r="U7" s="649"/>
      <c r="V7" s="648" t="s">
        <v>19</v>
      </c>
      <c r="W7" s="652"/>
      <c r="X7" s="637" t="s">
        <v>15</v>
      </c>
      <c r="Y7" s="630"/>
    </row>
    <row r="8" spans="1:25" s="99" customFormat="1" ht="18.75" customHeight="1" thickBot="1">
      <c r="A8" s="647"/>
      <c r="B8" s="102" t="s">
        <v>28</v>
      </c>
      <c r="C8" s="100" t="s">
        <v>27</v>
      </c>
      <c r="D8" s="101" t="s">
        <v>28</v>
      </c>
      <c r="E8" s="100" t="s">
        <v>27</v>
      </c>
      <c r="F8" s="638"/>
      <c r="G8" s="631"/>
      <c r="H8" s="102" t="s">
        <v>28</v>
      </c>
      <c r="I8" s="100" t="s">
        <v>27</v>
      </c>
      <c r="J8" s="101" t="s">
        <v>28</v>
      </c>
      <c r="K8" s="100" t="s">
        <v>27</v>
      </c>
      <c r="L8" s="638"/>
      <c r="M8" s="631"/>
      <c r="N8" s="102" t="s">
        <v>28</v>
      </c>
      <c r="O8" s="100" t="s">
        <v>27</v>
      </c>
      <c r="P8" s="101" t="s">
        <v>28</v>
      </c>
      <c r="Q8" s="100" t="s">
        <v>27</v>
      </c>
      <c r="R8" s="638"/>
      <c r="S8" s="631"/>
      <c r="T8" s="102" t="s">
        <v>28</v>
      </c>
      <c r="U8" s="100" t="s">
        <v>27</v>
      </c>
      <c r="V8" s="101" t="s">
        <v>28</v>
      </c>
      <c r="W8" s="100" t="s">
        <v>27</v>
      </c>
      <c r="X8" s="638"/>
      <c r="Y8" s="631"/>
    </row>
    <row r="9" spans="1:25" s="504" customFormat="1" ht="18" customHeight="1" thickBot="1" thickTop="1">
      <c r="A9" s="493" t="s">
        <v>22</v>
      </c>
      <c r="B9" s="495">
        <f>SUM(B10:B54)</f>
        <v>25050.303</v>
      </c>
      <c r="C9" s="496">
        <f>SUM(C10:C54)</f>
        <v>14368.511999999999</v>
      </c>
      <c r="D9" s="497">
        <f>SUM(D10:D54)</f>
        <v>17124.500999999993</v>
      </c>
      <c r="E9" s="496">
        <f>SUM(E10:E54)</f>
        <v>6096.027</v>
      </c>
      <c r="F9" s="498">
        <f aca="true" t="shared" si="0" ref="F9:F16">SUM(B9:E9)</f>
        <v>62639.34299999999</v>
      </c>
      <c r="G9" s="505">
        <f aca="true" t="shared" si="1" ref="G9:G16">F9/$F$9</f>
        <v>1</v>
      </c>
      <c r="H9" s="500">
        <f>SUM(H10:H54)</f>
        <v>24734.898</v>
      </c>
      <c r="I9" s="496">
        <f>SUM(I10:I54)</f>
        <v>12783.227</v>
      </c>
      <c r="J9" s="497">
        <f>SUM(J10:J54)</f>
        <v>17968.260000000002</v>
      </c>
      <c r="K9" s="496">
        <f>SUM(K10:K54)</f>
        <v>4994.878</v>
      </c>
      <c r="L9" s="498">
        <f aca="true" t="shared" si="2" ref="L9:L16">SUM(H9:K9)</f>
        <v>60481.263</v>
      </c>
      <c r="M9" s="501">
        <f aca="true" t="shared" si="3" ref="M9:M16">IF(ISERROR(F9/L9-1),"         /0",(F9/L9-1))</f>
        <v>0.03568179454188969</v>
      </c>
      <c r="N9" s="502">
        <f>SUM(N10:N54)</f>
        <v>91780.781</v>
      </c>
      <c r="O9" s="496">
        <f>SUM(O10:O54)</f>
        <v>51726.45799999999</v>
      </c>
      <c r="P9" s="497">
        <f>SUM(P10:P54)</f>
        <v>57320.068000000014</v>
      </c>
      <c r="Q9" s="496">
        <f>SUM(Q10:Q54)</f>
        <v>21557.618</v>
      </c>
      <c r="R9" s="498">
        <f aca="true" t="shared" si="4" ref="R9:R16">SUM(N9:Q9)</f>
        <v>222384.92500000002</v>
      </c>
      <c r="S9" s="505">
        <f aca="true" t="shared" si="5" ref="S9:S16">R9/$R$9</f>
        <v>1</v>
      </c>
      <c r="T9" s="500">
        <f>SUM(T10:T54)</f>
        <v>92308.72599999998</v>
      </c>
      <c r="U9" s="496">
        <f>SUM(U10:U54)</f>
        <v>49949.80999999999</v>
      </c>
      <c r="V9" s="497">
        <f>SUM(V10:V54)</f>
        <v>52126.67700000001</v>
      </c>
      <c r="W9" s="496">
        <f>SUM(W10:W54)</f>
        <v>19142.469</v>
      </c>
      <c r="X9" s="498">
        <f aca="true" t="shared" si="6" ref="X9:X16">SUM(T9:W9)</f>
        <v>213527.682</v>
      </c>
      <c r="Y9" s="503">
        <f>IF(ISERROR(R9/X9-1),"         /0",(R9/X9-1))</f>
        <v>0.041480537404045004</v>
      </c>
    </row>
    <row r="10" spans="1:25" ht="19.5" customHeight="1" thickTop="1">
      <c r="A10" s="326" t="s">
        <v>175</v>
      </c>
      <c r="B10" s="328">
        <v>7945.633000000002</v>
      </c>
      <c r="C10" s="329">
        <v>4095.526</v>
      </c>
      <c r="D10" s="330">
        <v>0</v>
      </c>
      <c r="E10" s="329">
        <v>28.827</v>
      </c>
      <c r="F10" s="331">
        <f t="shared" si="0"/>
        <v>12069.986</v>
      </c>
      <c r="G10" s="332">
        <f t="shared" si="1"/>
        <v>0.19269017556585805</v>
      </c>
      <c r="H10" s="333">
        <v>9183.151</v>
      </c>
      <c r="I10" s="329">
        <v>4360.128000000001</v>
      </c>
      <c r="J10" s="330">
        <v>230.183</v>
      </c>
      <c r="K10" s="329">
        <v>81.626</v>
      </c>
      <c r="L10" s="331">
        <f t="shared" si="2"/>
        <v>13855.088</v>
      </c>
      <c r="M10" s="334">
        <f t="shared" si="3"/>
        <v>-0.12884089945874033</v>
      </c>
      <c r="N10" s="328">
        <v>28898.148999999998</v>
      </c>
      <c r="O10" s="329">
        <v>14088.270999999999</v>
      </c>
      <c r="P10" s="330">
        <v>274.187</v>
      </c>
      <c r="Q10" s="329">
        <v>63.986999999999995</v>
      </c>
      <c r="R10" s="331">
        <f t="shared" si="4"/>
        <v>43324.594</v>
      </c>
      <c r="S10" s="332">
        <f t="shared" si="5"/>
        <v>0.1948180345407855</v>
      </c>
      <c r="T10" s="333">
        <v>34633.438</v>
      </c>
      <c r="U10" s="329">
        <v>16305.124000000003</v>
      </c>
      <c r="V10" s="330">
        <v>323.526</v>
      </c>
      <c r="W10" s="329">
        <v>179.113</v>
      </c>
      <c r="X10" s="331">
        <f t="shared" si="6"/>
        <v>51441.201</v>
      </c>
      <c r="Y10" s="335">
        <f aca="true" t="shared" si="7" ref="Y10:Y16">IF(ISERROR(R10/X10-1),"         /0",IF(R10/X10&gt;5,"  *  ",(R10/X10-1)))</f>
        <v>-0.15778416604231316</v>
      </c>
    </row>
    <row r="11" spans="1:25" ht="19.5" customHeight="1">
      <c r="A11" s="336" t="s">
        <v>159</v>
      </c>
      <c r="B11" s="288">
        <v>3731.419</v>
      </c>
      <c r="C11" s="289">
        <v>2839.898</v>
      </c>
      <c r="D11" s="290">
        <v>22.256000000000004</v>
      </c>
      <c r="E11" s="289">
        <v>52.403999999999996</v>
      </c>
      <c r="F11" s="291">
        <f t="shared" si="0"/>
        <v>6645.977000000001</v>
      </c>
      <c r="G11" s="292">
        <f t="shared" si="1"/>
        <v>0.10609908536237364</v>
      </c>
      <c r="H11" s="293">
        <v>3233.917999999999</v>
      </c>
      <c r="I11" s="289">
        <v>2697.139</v>
      </c>
      <c r="J11" s="290">
        <v>0</v>
      </c>
      <c r="K11" s="289">
        <v>0</v>
      </c>
      <c r="L11" s="291">
        <f t="shared" si="2"/>
        <v>5931.056999999999</v>
      </c>
      <c r="M11" s="294">
        <f t="shared" si="3"/>
        <v>0.12053837958394298</v>
      </c>
      <c r="N11" s="288">
        <v>13553.496000000001</v>
      </c>
      <c r="O11" s="289">
        <v>11221.156000000003</v>
      </c>
      <c r="P11" s="290">
        <v>24.570000000000004</v>
      </c>
      <c r="Q11" s="289">
        <v>62.794</v>
      </c>
      <c r="R11" s="291">
        <f t="shared" si="4"/>
        <v>24862.016000000003</v>
      </c>
      <c r="S11" s="292">
        <f t="shared" si="5"/>
        <v>0.111797218269179</v>
      </c>
      <c r="T11" s="293">
        <v>11675.390000000007</v>
      </c>
      <c r="U11" s="289">
        <v>10572.689000000002</v>
      </c>
      <c r="V11" s="290">
        <v>0</v>
      </c>
      <c r="W11" s="289">
        <v>0</v>
      </c>
      <c r="X11" s="291">
        <f t="shared" si="6"/>
        <v>22248.07900000001</v>
      </c>
      <c r="Y11" s="295">
        <f t="shared" si="7"/>
        <v>0.11749045838968808</v>
      </c>
    </row>
    <row r="12" spans="1:25" ht="19.5" customHeight="1">
      <c r="A12" s="336" t="s">
        <v>206</v>
      </c>
      <c r="B12" s="288">
        <v>0</v>
      </c>
      <c r="C12" s="289">
        <v>0</v>
      </c>
      <c r="D12" s="290">
        <v>3636.541</v>
      </c>
      <c r="E12" s="289">
        <v>2128.2200000000003</v>
      </c>
      <c r="F12" s="291">
        <f t="shared" si="0"/>
        <v>5764.761</v>
      </c>
      <c r="G12" s="292">
        <f t="shared" si="1"/>
        <v>0.09203099400324172</v>
      </c>
      <c r="H12" s="293"/>
      <c r="I12" s="289"/>
      <c r="J12" s="290">
        <v>3708.991</v>
      </c>
      <c r="K12" s="289">
        <v>1805.226</v>
      </c>
      <c r="L12" s="291">
        <f t="shared" si="2"/>
        <v>5514.217000000001</v>
      </c>
      <c r="M12" s="294">
        <f t="shared" si="3"/>
        <v>0.04543600659894231</v>
      </c>
      <c r="N12" s="288"/>
      <c r="O12" s="289"/>
      <c r="P12" s="290">
        <v>13320.689999999999</v>
      </c>
      <c r="Q12" s="289">
        <v>8056.519</v>
      </c>
      <c r="R12" s="291">
        <f t="shared" si="4"/>
        <v>21377.209</v>
      </c>
      <c r="S12" s="292">
        <f t="shared" si="5"/>
        <v>0.0961270598715268</v>
      </c>
      <c r="T12" s="293"/>
      <c r="U12" s="289"/>
      <c r="V12" s="290">
        <v>12515.38</v>
      </c>
      <c r="W12" s="289">
        <v>6740.226000000001</v>
      </c>
      <c r="X12" s="291">
        <f t="shared" si="6"/>
        <v>19255.606</v>
      </c>
      <c r="Y12" s="295">
        <f t="shared" si="7"/>
        <v>0.11018105584420446</v>
      </c>
    </row>
    <row r="13" spans="1:25" ht="19.5" customHeight="1">
      <c r="A13" s="336" t="s">
        <v>207</v>
      </c>
      <c r="B13" s="288">
        <v>1821.0819999999999</v>
      </c>
      <c r="C13" s="289">
        <v>1108.676</v>
      </c>
      <c r="D13" s="290">
        <v>1745.844</v>
      </c>
      <c r="E13" s="289">
        <v>365.669</v>
      </c>
      <c r="F13" s="291">
        <f t="shared" si="0"/>
        <v>5041.271</v>
      </c>
      <c r="G13" s="292">
        <f t="shared" si="1"/>
        <v>0.0804809047885448</v>
      </c>
      <c r="H13" s="293">
        <v>2461.1059999999998</v>
      </c>
      <c r="I13" s="289">
        <v>887.446</v>
      </c>
      <c r="J13" s="290">
        <v>1355.3999999999999</v>
      </c>
      <c r="K13" s="289">
        <v>264.238</v>
      </c>
      <c r="L13" s="291">
        <f t="shared" si="2"/>
        <v>4968.19</v>
      </c>
      <c r="M13" s="294">
        <f t="shared" si="3"/>
        <v>0.014709783643540142</v>
      </c>
      <c r="N13" s="288">
        <v>7754.9169999999995</v>
      </c>
      <c r="O13" s="289">
        <v>4192.481</v>
      </c>
      <c r="P13" s="290">
        <v>6261.2390000000005</v>
      </c>
      <c r="Q13" s="289">
        <v>1127.3600000000001</v>
      </c>
      <c r="R13" s="291">
        <f t="shared" si="4"/>
        <v>19335.997</v>
      </c>
      <c r="S13" s="292">
        <f t="shared" si="5"/>
        <v>0.08694832619612142</v>
      </c>
      <c r="T13" s="293">
        <v>8496.394</v>
      </c>
      <c r="U13" s="289">
        <v>3198.195</v>
      </c>
      <c r="V13" s="290">
        <v>4675.5599999999995</v>
      </c>
      <c r="W13" s="289">
        <v>1138.0130000000001</v>
      </c>
      <c r="X13" s="291">
        <f t="shared" si="6"/>
        <v>17508.162</v>
      </c>
      <c r="Y13" s="295">
        <f t="shared" si="7"/>
        <v>0.10439902258158229</v>
      </c>
    </row>
    <row r="14" spans="1:25" ht="19.5" customHeight="1">
      <c r="A14" s="336" t="s">
        <v>208</v>
      </c>
      <c r="B14" s="288">
        <v>0</v>
      </c>
      <c r="C14" s="289">
        <v>0</v>
      </c>
      <c r="D14" s="290">
        <v>3790.1639999999998</v>
      </c>
      <c r="E14" s="289">
        <v>683.2760000000001</v>
      </c>
      <c r="F14" s="291">
        <f t="shared" si="0"/>
        <v>4473.44</v>
      </c>
      <c r="G14" s="292">
        <f t="shared" si="1"/>
        <v>0.07141581928788748</v>
      </c>
      <c r="H14" s="293"/>
      <c r="I14" s="289"/>
      <c r="J14" s="290">
        <v>3593.185</v>
      </c>
      <c r="K14" s="289">
        <v>1026.233</v>
      </c>
      <c r="L14" s="291">
        <f t="shared" si="2"/>
        <v>4619.418</v>
      </c>
      <c r="M14" s="294">
        <f t="shared" si="3"/>
        <v>-0.031600950595940924</v>
      </c>
      <c r="N14" s="288"/>
      <c r="O14" s="289"/>
      <c r="P14" s="290">
        <v>9101.664999999999</v>
      </c>
      <c r="Q14" s="289">
        <v>2373.793</v>
      </c>
      <c r="R14" s="291">
        <f t="shared" si="4"/>
        <v>11475.457999999999</v>
      </c>
      <c r="S14" s="292">
        <f t="shared" si="5"/>
        <v>0.05160178011166898</v>
      </c>
      <c r="T14" s="293"/>
      <c r="U14" s="289"/>
      <c r="V14" s="290">
        <v>11633.017</v>
      </c>
      <c r="W14" s="289">
        <v>4401.951</v>
      </c>
      <c r="X14" s="291">
        <f t="shared" si="6"/>
        <v>16034.968</v>
      </c>
      <c r="Y14" s="295">
        <f t="shared" si="7"/>
        <v>-0.28434793259331737</v>
      </c>
    </row>
    <row r="15" spans="1:25" ht="19.5" customHeight="1">
      <c r="A15" s="336" t="s">
        <v>209</v>
      </c>
      <c r="B15" s="288">
        <v>2184.422</v>
      </c>
      <c r="C15" s="289">
        <v>318.175</v>
      </c>
      <c r="D15" s="290">
        <v>0</v>
      </c>
      <c r="E15" s="289">
        <v>2.696</v>
      </c>
      <c r="F15" s="291">
        <f t="shared" si="0"/>
        <v>2505.293</v>
      </c>
      <c r="G15" s="292">
        <f t="shared" si="1"/>
        <v>0.03999551847151399</v>
      </c>
      <c r="H15" s="293">
        <v>1971.714</v>
      </c>
      <c r="I15" s="289">
        <v>217.88299999999998</v>
      </c>
      <c r="J15" s="290"/>
      <c r="K15" s="289"/>
      <c r="L15" s="291">
        <f t="shared" si="2"/>
        <v>2189.5969999999998</v>
      </c>
      <c r="M15" s="294">
        <f t="shared" si="3"/>
        <v>0.14417995640293646</v>
      </c>
      <c r="N15" s="288">
        <v>6319.6939999999995</v>
      </c>
      <c r="O15" s="289">
        <v>702.973</v>
      </c>
      <c r="P15" s="290"/>
      <c r="Q15" s="289">
        <v>21.94</v>
      </c>
      <c r="R15" s="291">
        <f t="shared" si="4"/>
        <v>7044.606999999999</v>
      </c>
      <c r="S15" s="292">
        <f t="shared" si="5"/>
        <v>0.03167753839429538</v>
      </c>
      <c r="T15" s="293">
        <v>5708.035</v>
      </c>
      <c r="U15" s="289">
        <v>633.9269999999999</v>
      </c>
      <c r="V15" s="290"/>
      <c r="W15" s="289"/>
      <c r="X15" s="291">
        <f t="shared" si="6"/>
        <v>6341.9619999999995</v>
      </c>
      <c r="Y15" s="295">
        <f t="shared" si="7"/>
        <v>0.11079300065184872</v>
      </c>
    </row>
    <row r="16" spans="1:25" ht="19.5" customHeight="1">
      <c r="A16" s="336" t="s">
        <v>210</v>
      </c>
      <c r="B16" s="288">
        <v>0</v>
      </c>
      <c r="C16" s="289">
        <v>0</v>
      </c>
      <c r="D16" s="290">
        <v>1865.196</v>
      </c>
      <c r="E16" s="289">
        <v>505.804</v>
      </c>
      <c r="F16" s="291">
        <f t="shared" si="0"/>
        <v>2371</v>
      </c>
      <c r="G16" s="292">
        <f t="shared" si="1"/>
        <v>0.03785161028907982</v>
      </c>
      <c r="H16" s="293"/>
      <c r="I16" s="289"/>
      <c r="J16" s="290">
        <v>1766.217</v>
      </c>
      <c r="K16" s="289">
        <v>322.417</v>
      </c>
      <c r="L16" s="291">
        <f t="shared" si="2"/>
        <v>2088.634</v>
      </c>
      <c r="M16" s="294">
        <f t="shared" si="3"/>
        <v>0.13519170903087852</v>
      </c>
      <c r="N16" s="288"/>
      <c r="O16" s="289"/>
      <c r="P16" s="290">
        <v>7130.391</v>
      </c>
      <c r="Q16" s="289">
        <v>2075.156</v>
      </c>
      <c r="R16" s="291">
        <f t="shared" si="4"/>
        <v>9205.546999999999</v>
      </c>
      <c r="S16" s="292">
        <f t="shared" si="5"/>
        <v>0.04139465388672365</v>
      </c>
      <c r="T16" s="293"/>
      <c r="U16" s="289"/>
      <c r="V16" s="290">
        <v>5164.374</v>
      </c>
      <c r="W16" s="289">
        <v>1037.426</v>
      </c>
      <c r="X16" s="291">
        <f t="shared" si="6"/>
        <v>6201.799999999999</v>
      </c>
      <c r="Y16" s="295">
        <f t="shared" si="7"/>
        <v>0.4843347092779515</v>
      </c>
    </row>
    <row r="17" spans="1:25" ht="19.5" customHeight="1">
      <c r="A17" s="336" t="s">
        <v>211</v>
      </c>
      <c r="B17" s="288">
        <v>1091.699</v>
      </c>
      <c r="C17" s="289">
        <v>930.49</v>
      </c>
      <c r="D17" s="290">
        <v>0</v>
      </c>
      <c r="E17" s="289">
        <v>0</v>
      </c>
      <c r="F17" s="291">
        <f aca="true" t="shared" si="8" ref="F17:F22">SUM(B17:E17)</f>
        <v>2022.189</v>
      </c>
      <c r="G17" s="292">
        <f aca="true" t="shared" si="9" ref="G17:G22">F17/$F$9</f>
        <v>0.032283049328917776</v>
      </c>
      <c r="H17" s="293"/>
      <c r="I17" s="289"/>
      <c r="J17" s="290"/>
      <c r="K17" s="289"/>
      <c r="L17" s="291">
        <f aca="true" t="shared" si="10" ref="L17:L22">SUM(H17:K17)</f>
        <v>0</v>
      </c>
      <c r="M17" s="294" t="str">
        <f aca="true" t="shared" si="11" ref="M17:M22">IF(ISERROR(F17/L17-1),"         /0",(F17/L17-1))</f>
        <v>         /0</v>
      </c>
      <c r="N17" s="288">
        <v>3667.486</v>
      </c>
      <c r="O17" s="289">
        <v>2585.429</v>
      </c>
      <c r="P17" s="290"/>
      <c r="Q17" s="289"/>
      <c r="R17" s="291">
        <f aca="true" t="shared" si="12" ref="R17:R22">SUM(N17:Q17)</f>
        <v>6252.915</v>
      </c>
      <c r="S17" s="292">
        <f aca="true" t="shared" si="13" ref="S17:S22">R17/$R$9</f>
        <v>0.028117530898283682</v>
      </c>
      <c r="T17" s="293"/>
      <c r="U17" s="289"/>
      <c r="V17" s="290"/>
      <c r="W17" s="289"/>
      <c r="X17" s="291">
        <f aca="true" t="shared" si="14" ref="X17:X22">SUM(T17:W17)</f>
        <v>0</v>
      </c>
      <c r="Y17" s="295" t="str">
        <f aca="true" t="shared" si="15" ref="Y17:Y22">IF(ISERROR(R17/X17-1),"         /0",IF(R17/X17&gt;5,"  *  ",(R17/X17-1)))</f>
        <v>         /0</v>
      </c>
    </row>
    <row r="18" spans="1:25" ht="19.5" customHeight="1">
      <c r="A18" s="336" t="s">
        <v>172</v>
      </c>
      <c r="B18" s="288">
        <v>492.10299999999995</v>
      </c>
      <c r="C18" s="289">
        <v>361.952</v>
      </c>
      <c r="D18" s="290">
        <v>532.643</v>
      </c>
      <c r="E18" s="289">
        <v>311.101</v>
      </c>
      <c r="F18" s="291">
        <f t="shared" si="8"/>
        <v>1697.799</v>
      </c>
      <c r="G18" s="292">
        <f t="shared" si="9"/>
        <v>0.02710435516541098</v>
      </c>
      <c r="H18" s="293">
        <v>211.895</v>
      </c>
      <c r="I18" s="289">
        <v>101.929</v>
      </c>
      <c r="J18" s="290">
        <v>44.796</v>
      </c>
      <c r="K18" s="289">
        <v>38.003</v>
      </c>
      <c r="L18" s="291">
        <f t="shared" si="10"/>
        <v>396.623</v>
      </c>
      <c r="M18" s="294">
        <f t="shared" si="11"/>
        <v>3.280636775981222</v>
      </c>
      <c r="N18" s="288">
        <v>1635.6870000000001</v>
      </c>
      <c r="O18" s="289">
        <v>1030.808</v>
      </c>
      <c r="P18" s="290">
        <v>2337.506</v>
      </c>
      <c r="Q18" s="289">
        <v>1108.024</v>
      </c>
      <c r="R18" s="291">
        <f t="shared" si="12"/>
        <v>6112.025</v>
      </c>
      <c r="S18" s="292">
        <f t="shared" si="13"/>
        <v>0.027483989753352207</v>
      </c>
      <c r="T18" s="293">
        <v>1639.9730000000002</v>
      </c>
      <c r="U18" s="289">
        <v>1020.0140000000001</v>
      </c>
      <c r="V18" s="290">
        <v>422.75600000000003</v>
      </c>
      <c r="W18" s="289">
        <v>296.903</v>
      </c>
      <c r="X18" s="291">
        <f t="shared" si="14"/>
        <v>3379.6459999999997</v>
      </c>
      <c r="Y18" s="295">
        <f t="shared" si="15"/>
        <v>0.8084808290572445</v>
      </c>
    </row>
    <row r="19" spans="1:25" ht="19.5" customHeight="1">
      <c r="A19" s="336" t="s">
        <v>212</v>
      </c>
      <c r="B19" s="288">
        <v>1462.284</v>
      </c>
      <c r="C19" s="289">
        <v>156.67999999999998</v>
      </c>
      <c r="D19" s="290">
        <v>0</v>
      </c>
      <c r="E19" s="289">
        <v>0</v>
      </c>
      <c r="F19" s="291">
        <f t="shared" si="8"/>
        <v>1618.9640000000002</v>
      </c>
      <c r="G19" s="292">
        <f t="shared" si="9"/>
        <v>0.02584580109660474</v>
      </c>
      <c r="H19" s="293">
        <v>1480.324</v>
      </c>
      <c r="I19" s="289">
        <v>51.842</v>
      </c>
      <c r="J19" s="290"/>
      <c r="K19" s="289"/>
      <c r="L19" s="291">
        <f t="shared" si="10"/>
        <v>1532.1660000000002</v>
      </c>
      <c r="M19" s="294">
        <f t="shared" si="11"/>
        <v>0.05665051959121925</v>
      </c>
      <c r="N19" s="288">
        <v>5474.089</v>
      </c>
      <c r="O19" s="289">
        <v>342.757</v>
      </c>
      <c r="P19" s="290">
        <v>47.401</v>
      </c>
      <c r="Q19" s="289"/>
      <c r="R19" s="291">
        <f t="shared" si="12"/>
        <v>5864.246999999999</v>
      </c>
      <c r="S19" s="292">
        <f t="shared" si="13"/>
        <v>0.026369804517999584</v>
      </c>
      <c r="T19" s="293">
        <v>4907.780000000001</v>
      </c>
      <c r="U19" s="289">
        <v>200.38199999999998</v>
      </c>
      <c r="V19" s="290"/>
      <c r="W19" s="289"/>
      <c r="X19" s="291">
        <f t="shared" si="14"/>
        <v>5108.162</v>
      </c>
      <c r="Y19" s="295">
        <f t="shared" si="15"/>
        <v>0.14801507861340313</v>
      </c>
    </row>
    <row r="20" spans="1:25" ht="19.5" customHeight="1">
      <c r="A20" s="336" t="s">
        <v>213</v>
      </c>
      <c r="B20" s="288">
        <v>0</v>
      </c>
      <c r="C20" s="289">
        <v>0</v>
      </c>
      <c r="D20" s="290">
        <v>1176.652</v>
      </c>
      <c r="E20" s="289">
        <v>403.535</v>
      </c>
      <c r="F20" s="291">
        <f t="shared" si="8"/>
        <v>1580.1870000000001</v>
      </c>
      <c r="G20" s="292">
        <f t="shared" si="9"/>
        <v>0.025226749265234157</v>
      </c>
      <c r="H20" s="293"/>
      <c r="I20" s="289"/>
      <c r="J20" s="290">
        <v>1657.474</v>
      </c>
      <c r="K20" s="289">
        <v>435.142</v>
      </c>
      <c r="L20" s="291">
        <f t="shared" si="10"/>
        <v>2092.616</v>
      </c>
      <c r="M20" s="294">
        <f t="shared" si="11"/>
        <v>-0.244874836090329</v>
      </c>
      <c r="N20" s="288"/>
      <c r="O20" s="289"/>
      <c r="P20" s="290">
        <v>2459.5370000000003</v>
      </c>
      <c r="Q20" s="289">
        <v>1141.461</v>
      </c>
      <c r="R20" s="291">
        <f t="shared" si="12"/>
        <v>3600.9980000000005</v>
      </c>
      <c r="S20" s="292">
        <f t="shared" si="13"/>
        <v>0.016192635359613516</v>
      </c>
      <c r="T20" s="293"/>
      <c r="U20" s="289"/>
      <c r="V20" s="290">
        <v>3378.1140000000005</v>
      </c>
      <c r="W20" s="289">
        <v>1026.887</v>
      </c>
      <c r="X20" s="291">
        <f t="shared" si="14"/>
        <v>4405.001</v>
      </c>
      <c r="Y20" s="295">
        <f t="shared" si="15"/>
        <v>-0.1825205034005667</v>
      </c>
    </row>
    <row r="21" spans="1:25" ht="19.5" customHeight="1">
      <c r="A21" s="336" t="s">
        <v>214</v>
      </c>
      <c r="B21" s="288">
        <v>0</v>
      </c>
      <c r="C21" s="289">
        <v>0</v>
      </c>
      <c r="D21" s="290">
        <v>787.061</v>
      </c>
      <c r="E21" s="289">
        <v>531.803</v>
      </c>
      <c r="F21" s="291">
        <f t="shared" si="8"/>
        <v>1318.864</v>
      </c>
      <c r="G21" s="292">
        <f t="shared" si="9"/>
        <v>0.021054882392364815</v>
      </c>
      <c r="H21" s="293"/>
      <c r="I21" s="289"/>
      <c r="J21" s="290">
        <v>627.664</v>
      </c>
      <c r="K21" s="289">
        <v>482.339</v>
      </c>
      <c r="L21" s="291">
        <f t="shared" si="10"/>
        <v>1110.003</v>
      </c>
      <c r="M21" s="294">
        <f t="shared" si="11"/>
        <v>0.18816255451561847</v>
      </c>
      <c r="N21" s="288"/>
      <c r="O21" s="289"/>
      <c r="P21" s="290">
        <v>2427.7960000000003</v>
      </c>
      <c r="Q21" s="289">
        <v>2038.466</v>
      </c>
      <c r="R21" s="291">
        <f t="shared" si="12"/>
        <v>4466.262000000001</v>
      </c>
      <c r="S21" s="292">
        <f t="shared" si="13"/>
        <v>0.020083474633004014</v>
      </c>
      <c r="T21" s="293"/>
      <c r="U21" s="289"/>
      <c r="V21" s="290">
        <v>2282.137</v>
      </c>
      <c r="W21" s="289">
        <v>1611.379</v>
      </c>
      <c r="X21" s="291">
        <f t="shared" si="14"/>
        <v>3893.516</v>
      </c>
      <c r="Y21" s="295">
        <f t="shared" si="15"/>
        <v>0.14710251608058122</v>
      </c>
    </row>
    <row r="22" spans="1:25" ht="19.5" customHeight="1">
      <c r="A22" s="336" t="s">
        <v>215</v>
      </c>
      <c r="B22" s="288">
        <v>0</v>
      </c>
      <c r="C22" s="289">
        <v>0</v>
      </c>
      <c r="D22" s="290">
        <v>1113.462</v>
      </c>
      <c r="E22" s="289">
        <v>155.68699999999998</v>
      </c>
      <c r="F22" s="291">
        <f t="shared" si="8"/>
        <v>1269.149</v>
      </c>
      <c r="G22" s="292">
        <f t="shared" si="9"/>
        <v>0.020261211871267552</v>
      </c>
      <c r="H22" s="293"/>
      <c r="I22" s="289"/>
      <c r="J22" s="290"/>
      <c r="K22" s="289"/>
      <c r="L22" s="291">
        <f t="shared" si="10"/>
        <v>0</v>
      </c>
      <c r="M22" s="294" t="str">
        <f t="shared" si="11"/>
        <v>         /0</v>
      </c>
      <c r="N22" s="288"/>
      <c r="O22" s="289"/>
      <c r="P22" s="290">
        <v>2494.281</v>
      </c>
      <c r="Q22" s="289">
        <v>317.419</v>
      </c>
      <c r="R22" s="291">
        <f t="shared" si="12"/>
        <v>2811.7</v>
      </c>
      <c r="S22" s="292">
        <f t="shared" si="13"/>
        <v>0.012643392981785972</v>
      </c>
      <c r="T22" s="293"/>
      <c r="U22" s="289"/>
      <c r="V22" s="290">
        <v>1238.682</v>
      </c>
      <c r="W22" s="289">
        <v>486.829</v>
      </c>
      <c r="X22" s="291">
        <f t="shared" si="14"/>
        <v>1725.511</v>
      </c>
      <c r="Y22" s="295">
        <f t="shared" si="15"/>
        <v>0.6294883081011944</v>
      </c>
    </row>
    <row r="23" spans="1:25" ht="19.5" customHeight="1">
      <c r="A23" s="336" t="s">
        <v>203</v>
      </c>
      <c r="B23" s="288">
        <v>0</v>
      </c>
      <c r="C23" s="289">
        <v>0</v>
      </c>
      <c r="D23" s="290">
        <v>826.317</v>
      </c>
      <c r="E23" s="289">
        <v>312.28100000000006</v>
      </c>
      <c r="F23" s="291">
        <f aca="true" t="shared" si="16" ref="F23:F35">SUM(B23:E23)</f>
        <v>1138.598</v>
      </c>
      <c r="G23" s="292">
        <f aca="true" t="shared" si="17" ref="G23:G35">F23/$F$9</f>
        <v>0.0181770425018666</v>
      </c>
      <c r="H23" s="293">
        <v>0.3</v>
      </c>
      <c r="I23" s="289">
        <v>0</v>
      </c>
      <c r="J23" s="290">
        <v>411.264</v>
      </c>
      <c r="K23" s="289">
        <v>19.53</v>
      </c>
      <c r="L23" s="291">
        <f aca="true" t="shared" si="18" ref="L23:L35">SUM(H23:K23)</f>
        <v>431.09400000000005</v>
      </c>
      <c r="M23" s="294">
        <f aca="true" t="shared" si="19" ref="M23:M34">IF(ISERROR(F23/L23-1),"         /0",(F23/L23-1))</f>
        <v>1.6411826654975479</v>
      </c>
      <c r="N23" s="288">
        <v>0</v>
      </c>
      <c r="O23" s="289">
        <v>0</v>
      </c>
      <c r="P23" s="290">
        <v>2960.7650000000003</v>
      </c>
      <c r="Q23" s="289">
        <v>869.981</v>
      </c>
      <c r="R23" s="291">
        <f aca="true" t="shared" si="20" ref="R23:R35">SUM(N23:Q23)</f>
        <v>3830.746</v>
      </c>
      <c r="S23" s="292">
        <f aca="true" t="shared" si="21" ref="S23:S35">R23/$R$9</f>
        <v>0.01722574495550901</v>
      </c>
      <c r="T23" s="293">
        <v>0.3</v>
      </c>
      <c r="U23" s="289">
        <v>0</v>
      </c>
      <c r="V23" s="290">
        <v>1318.2749999999999</v>
      </c>
      <c r="W23" s="289">
        <v>136.96499999999997</v>
      </c>
      <c r="X23" s="291">
        <f aca="true" t="shared" si="22" ref="X23:X35">SUM(T23:W23)</f>
        <v>1455.5399999999997</v>
      </c>
      <c r="Y23" s="295">
        <f aca="true" t="shared" si="23" ref="Y23:Y35">IF(ISERROR(R23/X23-1),"         /0",IF(R23/X23&gt;5,"  *  ",(R23/X23-1)))</f>
        <v>1.631838355524411</v>
      </c>
    </row>
    <row r="24" spans="1:25" ht="19.5" customHeight="1">
      <c r="A24" s="336" t="s">
        <v>216</v>
      </c>
      <c r="B24" s="288">
        <v>742.083</v>
      </c>
      <c r="C24" s="289">
        <v>342.68</v>
      </c>
      <c r="D24" s="290">
        <v>0</v>
      </c>
      <c r="E24" s="289">
        <v>0</v>
      </c>
      <c r="F24" s="291">
        <f t="shared" si="16"/>
        <v>1084.763</v>
      </c>
      <c r="G24" s="292">
        <f t="shared" si="17"/>
        <v>0.017317598621684138</v>
      </c>
      <c r="H24" s="293">
        <v>1054.021</v>
      </c>
      <c r="I24" s="289">
        <v>399.00499999999994</v>
      </c>
      <c r="J24" s="290"/>
      <c r="K24" s="289"/>
      <c r="L24" s="291">
        <f t="shared" si="18"/>
        <v>1453.0259999999998</v>
      </c>
      <c r="M24" s="294">
        <f t="shared" si="19"/>
        <v>-0.25344556807655194</v>
      </c>
      <c r="N24" s="288">
        <v>3344.9220000000005</v>
      </c>
      <c r="O24" s="289">
        <v>1673.2879999999998</v>
      </c>
      <c r="P24" s="290"/>
      <c r="Q24" s="289"/>
      <c r="R24" s="291">
        <f t="shared" si="20"/>
        <v>5018.21</v>
      </c>
      <c r="S24" s="292">
        <f t="shared" si="21"/>
        <v>0.022565423443158296</v>
      </c>
      <c r="T24" s="293">
        <v>3537.2880000000005</v>
      </c>
      <c r="U24" s="289">
        <v>1355.573</v>
      </c>
      <c r="V24" s="290">
        <v>124.643</v>
      </c>
      <c r="W24" s="289">
        <v>40.074</v>
      </c>
      <c r="X24" s="291">
        <f t="shared" si="22"/>
        <v>5057.578</v>
      </c>
      <c r="Y24" s="295">
        <f t="shared" si="23"/>
        <v>-0.007783962995726479</v>
      </c>
    </row>
    <row r="25" spans="1:25" ht="19.5" customHeight="1">
      <c r="A25" s="336" t="s">
        <v>171</v>
      </c>
      <c r="B25" s="288">
        <v>539.709</v>
      </c>
      <c r="C25" s="289">
        <v>487.078</v>
      </c>
      <c r="D25" s="290">
        <v>0</v>
      </c>
      <c r="E25" s="289">
        <v>0</v>
      </c>
      <c r="F25" s="291">
        <f t="shared" si="16"/>
        <v>1026.7869999999998</v>
      </c>
      <c r="G25" s="292">
        <f t="shared" si="17"/>
        <v>0.016392046129858034</v>
      </c>
      <c r="H25" s="293">
        <v>491.82</v>
      </c>
      <c r="I25" s="289">
        <v>367.32199999999995</v>
      </c>
      <c r="J25" s="290"/>
      <c r="K25" s="289"/>
      <c r="L25" s="291">
        <f t="shared" si="18"/>
        <v>859.1419999999999</v>
      </c>
      <c r="M25" s="294">
        <f t="shared" si="19"/>
        <v>0.19513072344269045</v>
      </c>
      <c r="N25" s="288">
        <v>1860.875</v>
      </c>
      <c r="O25" s="289">
        <v>1483.6670000000001</v>
      </c>
      <c r="P25" s="290"/>
      <c r="Q25" s="289"/>
      <c r="R25" s="291">
        <f t="shared" si="20"/>
        <v>3344.5420000000004</v>
      </c>
      <c r="S25" s="292">
        <f t="shared" si="21"/>
        <v>0.015039427695020246</v>
      </c>
      <c r="T25" s="293">
        <v>1563.661</v>
      </c>
      <c r="U25" s="289">
        <v>1072.402</v>
      </c>
      <c r="V25" s="290"/>
      <c r="W25" s="289"/>
      <c r="X25" s="291">
        <f t="shared" si="22"/>
        <v>2636.063</v>
      </c>
      <c r="Y25" s="295">
        <f t="shared" si="23"/>
        <v>0.26876406216391646</v>
      </c>
    </row>
    <row r="26" spans="1:25" ht="19.5" customHeight="1">
      <c r="A26" s="336" t="s">
        <v>217</v>
      </c>
      <c r="B26" s="288">
        <v>749.777</v>
      </c>
      <c r="C26" s="289">
        <v>83.381</v>
      </c>
      <c r="D26" s="290">
        <v>0</v>
      </c>
      <c r="E26" s="289">
        <v>0</v>
      </c>
      <c r="F26" s="291">
        <f t="shared" si="16"/>
        <v>833.158</v>
      </c>
      <c r="G26" s="292">
        <f t="shared" si="17"/>
        <v>0.013300873861336639</v>
      </c>
      <c r="H26" s="293">
        <v>811.87</v>
      </c>
      <c r="I26" s="289">
        <v>64.484</v>
      </c>
      <c r="J26" s="290"/>
      <c r="K26" s="289"/>
      <c r="L26" s="291">
        <f t="shared" si="18"/>
        <v>876.354</v>
      </c>
      <c r="M26" s="294">
        <f t="shared" si="19"/>
        <v>-0.04929058348566906</v>
      </c>
      <c r="N26" s="288">
        <v>3316.508</v>
      </c>
      <c r="O26" s="289">
        <v>236.77599999999998</v>
      </c>
      <c r="P26" s="290"/>
      <c r="Q26" s="289"/>
      <c r="R26" s="291">
        <f t="shared" si="20"/>
        <v>3553.2839999999997</v>
      </c>
      <c r="S26" s="292">
        <f t="shared" si="21"/>
        <v>0.015978079449405123</v>
      </c>
      <c r="T26" s="293">
        <v>2981.959</v>
      </c>
      <c r="U26" s="289">
        <v>322.306</v>
      </c>
      <c r="V26" s="290"/>
      <c r="W26" s="289"/>
      <c r="X26" s="291">
        <f t="shared" si="22"/>
        <v>3304.265</v>
      </c>
      <c r="Y26" s="295">
        <f t="shared" si="23"/>
        <v>0.07536290218853514</v>
      </c>
    </row>
    <row r="27" spans="1:25" ht="19.5" customHeight="1">
      <c r="A27" s="336" t="s">
        <v>185</v>
      </c>
      <c r="B27" s="288">
        <v>432.094</v>
      </c>
      <c r="C27" s="289">
        <v>388.246</v>
      </c>
      <c r="D27" s="290">
        <v>0</v>
      </c>
      <c r="E27" s="289">
        <v>0</v>
      </c>
      <c r="F27" s="291">
        <f t="shared" si="16"/>
        <v>820.3399999999999</v>
      </c>
      <c r="G27" s="292">
        <f t="shared" si="17"/>
        <v>0.013096242085425449</v>
      </c>
      <c r="H27" s="293">
        <v>513.713</v>
      </c>
      <c r="I27" s="289">
        <v>456.86899999999997</v>
      </c>
      <c r="J27" s="290"/>
      <c r="K27" s="289"/>
      <c r="L27" s="291">
        <f t="shared" si="18"/>
        <v>970.5819999999999</v>
      </c>
      <c r="M27" s="294">
        <f t="shared" si="19"/>
        <v>-0.1547957823244197</v>
      </c>
      <c r="N27" s="288">
        <v>1625.646</v>
      </c>
      <c r="O27" s="289">
        <v>1977.0400000000004</v>
      </c>
      <c r="P27" s="290"/>
      <c r="Q27" s="289"/>
      <c r="R27" s="291">
        <f t="shared" si="20"/>
        <v>3602.6860000000006</v>
      </c>
      <c r="S27" s="292">
        <f t="shared" si="21"/>
        <v>0.016200225802176116</v>
      </c>
      <c r="T27" s="293">
        <v>1381.199</v>
      </c>
      <c r="U27" s="289">
        <v>1494.854</v>
      </c>
      <c r="V27" s="290"/>
      <c r="W27" s="289"/>
      <c r="X27" s="291">
        <f t="shared" si="22"/>
        <v>2876.053</v>
      </c>
      <c r="Y27" s="295">
        <f t="shared" si="23"/>
        <v>0.2526493774627938</v>
      </c>
    </row>
    <row r="28" spans="1:25" ht="19.5" customHeight="1">
      <c r="A28" s="336" t="s">
        <v>218</v>
      </c>
      <c r="B28" s="288">
        <v>402.237</v>
      </c>
      <c r="C28" s="289">
        <v>413.902</v>
      </c>
      <c r="D28" s="290">
        <v>0</v>
      </c>
      <c r="E28" s="289">
        <v>0</v>
      </c>
      <c r="F28" s="291">
        <f t="shared" si="16"/>
        <v>816.139</v>
      </c>
      <c r="G28" s="292">
        <f t="shared" si="17"/>
        <v>0.01302917560932911</v>
      </c>
      <c r="H28" s="293">
        <v>267.577</v>
      </c>
      <c r="I28" s="289">
        <v>322.235</v>
      </c>
      <c r="J28" s="290"/>
      <c r="K28" s="289"/>
      <c r="L28" s="291">
        <f t="shared" si="18"/>
        <v>589.812</v>
      </c>
      <c r="M28" s="294">
        <f t="shared" si="19"/>
        <v>0.3837273571917832</v>
      </c>
      <c r="N28" s="288">
        <v>1498.576</v>
      </c>
      <c r="O28" s="289">
        <v>1456.1560000000002</v>
      </c>
      <c r="P28" s="290"/>
      <c r="Q28" s="289"/>
      <c r="R28" s="291">
        <f t="shared" si="20"/>
        <v>2954.732</v>
      </c>
      <c r="S28" s="292">
        <f t="shared" si="21"/>
        <v>0.013286566074566429</v>
      </c>
      <c r="T28" s="293">
        <v>1038.144</v>
      </c>
      <c r="U28" s="289">
        <v>1298.8649999999998</v>
      </c>
      <c r="V28" s="290"/>
      <c r="W28" s="289"/>
      <c r="X28" s="291">
        <f t="shared" si="22"/>
        <v>2337.009</v>
      </c>
      <c r="Y28" s="295">
        <f t="shared" si="23"/>
        <v>0.2643220458286639</v>
      </c>
    </row>
    <row r="29" spans="1:25" ht="19.5" customHeight="1">
      <c r="A29" s="336" t="s">
        <v>173</v>
      </c>
      <c r="B29" s="288">
        <v>491.96999999999997</v>
      </c>
      <c r="C29" s="289">
        <v>191.45</v>
      </c>
      <c r="D29" s="290">
        <v>0</v>
      </c>
      <c r="E29" s="289">
        <v>0</v>
      </c>
      <c r="F29" s="291">
        <f t="shared" si="16"/>
        <v>683.42</v>
      </c>
      <c r="G29" s="292">
        <f t="shared" si="17"/>
        <v>0.010910395404370702</v>
      </c>
      <c r="H29" s="293">
        <v>340.539</v>
      </c>
      <c r="I29" s="289">
        <v>250.343</v>
      </c>
      <c r="J29" s="290"/>
      <c r="K29" s="289"/>
      <c r="L29" s="291">
        <f t="shared" si="18"/>
        <v>590.882</v>
      </c>
      <c r="M29" s="294">
        <f t="shared" si="19"/>
        <v>0.1566099491945938</v>
      </c>
      <c r="N29" s="288">
        <v>1507.7619999999997</v>
      </c>
      <c r="O29" s="289">
        <v>731.4619999999999</v>
      </c>
      <c r="P29" s="290"/>
      <c r="Q29" s="289"/>
      <c r="R29" s="291">
        <f t="shared" si="20"/>
        <v>2239.2239999999997</v>
      </c>
      <c r="S29" s="292">
        <f t="shared" si="21"/>
        <v>0.010069135756391758</v>
      </c>
      <c r="T29" s="293">
        <v>590.84</v>
      </c>
      <c r="U29" s="289">
        <v>503.046</v>
      </c>
      <c r="V29" s="290"/>
      <c r="W29" s="289"/>
      <c r="X29" s="291">
        <f t="shared" si="22"/>
        <v>1093.886</v>
      </c>
      <c r="Y29" s="295">
        <f t="shared" si="23"/>
        <v>1.047035979983289</v>
      </c>
    </row>
    <row r="30" spans="1:25" ht="19.5" customHeight="1">
      <c r="A30" s="336" t="s">
        <v>164</v>
      </c>
      <c r="B30" s="288">
        <v>517.662</v>
      </c>
      <c r="C30" s="289">
        <v>128.58899999999997</v>
      </c>
      <c r="D30" s="290">
        <v>0</v>
      </c>
      <c r="E30" s="289">
        <v>0</v>
      </c>
      <c r="F30" s="291">
        <f t="shared" si="16"/>
        <v>646.251</v>
      </c>
      <c r="G30" s="292">
        <f t="shared" si="17"/>
        <v>0.010317014340332402</v>
      </c>
      <c r="H30" s="293">
        <v>445.75100000000003</v>
      </c>
      <c r="I30" s="289">
        <v>136.491</v>
      </c>
      <c r="J30" s="290"/>
      <c r="K30" s="289"/>
      <c r="L30" s="291">
        <f t="shared" si="18"/>
        <v>582.2420000000001</v>
      </c>
      <c r="M30" s="294">
        <f t="shared" si="19"/>
        <v>0.10993538769102873</v>
      </c>
      <c r="N30" s="288">
        <v>1880.175</v>
      </c>
      <c r="O30" s="289">
        <v>489.62499999999994</v>
      </c>
      <c r="P30" s="290">
        <v>1.5139999999999998</v>
      </c>
      <c r="Q30" s="289">
        <v>0</v>
      </c>
      <c r="R30" s="291">
        <f t="shared" si="20"/>
        <v>2371.314</v>
      </c>
      <c r="S30" s="292">
        <f t="shared" si="21"/>
        <v>0.010663105873745712</v>
      </c>
      <c r="T30" s="293">
        <v>1407.5449999999998</v>
      </c>
      <c r="U30" s="289">
        <v>537.683</v>
      </c>
      <c r="V30" s="290"/>
      <c r="W30" s="289"/>
      <c r="X30" s="291">
        <f t="shared" si="22"/>
        <v>1945.2279999999998</v>
      </c>
      <c r="Y30" s="295">
        <f t="shared" si="23"/>
        <v>0.21904167532032237</v>
      </c>
    </row>
    <row r="31" spans="1:25" ht="19.5" customHeight="1">
      <c r="A31" s="336" t="s">
        <v>187</v>
      </c>
      <c r="B31" s="288">
        <v>213.301</v>
      </c>
      <c r="C31" s="289">
        <v>398.901</v>
      </c>
      <c r="D31" s="290">
        <v>0</v>
      </c>
      <c r="E31" s="289">
        <v>0</v>
      </c>
      <c r="F31" s="291">
        <f t="shared" si="16"/>
        <v>612.202</v>
      </c>
      <c r="G31" s="292">
        <f t="shared" si="17"/>
        <v>0.00977344222783435</v>
      </c>
      <c r="H31" s="293">
        <v>223.642</v>
      </c>
      <c r="I31" s="289">
        <v>366.621</v>
      </c>
      <c r="J31" s="290"/>
      <c r="K31" s="289"/>
      <c r="L31" s="291">
        <f t="shared" si="18"/>
        <v>590.2629999999999</v>
      </c>
      <c r="M31" s="294">
        <f t="shared" si="19"/>
        <v>0.037168177575081174</v>
      </c>
      <c r="N31" s="288">
        <v>827.1559999999998</v>
      </c>
      <c r="O31" s="289">
        <v>1487.601</v>
      </c>
      <c r="P31" s="290"/>
      <c r="Q31" s="289"/>
      <c r="R31" s="291">
        <f t="shared" si="20"/>
        <v>2314.757</v>
      </c>
      <c r="S31" s="292">
        <f t="shared" si="21"/>
        <v>0.010408785577529592</v>
      </c>
      <c r="T31" s="293">
        <v>831.8239999999998</v>
      </c>
      <c r="U31" s="289">
        <v>1361.5449999999998</v>
      </c>
      <c r="V31" s="290"/>
      <c r="W31" s="289"/>
      <c r="X31" s="291">
        <f t="shared" si="22"/>
        <v>2193.3689999999997</v>
      </c>
      <c r="Y31" s="295">
        <f t="shared" si="23"/>
        <v>0.055343172990956147</v>
      </c>
    </row>
    <row r="32" spans="1:25" ht="19.5" customHeight="1">
      <c r="A32" s="336" t="s">
        <v>180</v>
      </c>
      <c r="B32" s="288">
        <v>110.888</v>
      </c>
      <c r="C32" s="289">
        <v>48.751999999999995</v>
      </c>
      <c r="D32" s="290">
        <v>295.81</v>
      </c>
      <c r="E32" s="289">
        <v>152.866</v>
      </c>
      <c r="F32" s="291">
        <f t="shared" si="16"/>
        <v>608.316</v>
      </c>
      <c r="G32" s="292">
        <f t="shared" si="17"/>
        <v>0.00971140454011467</v>
      </c>
      <c r="H32" s="293">
        <v>20.825</v>
      </c>
      <c r="I32" s="289">
        <v>9.876</v>
      </c>
      <c r="J32" s="290"/>
      <c r="K32" s="289"/>
      <c r="L32" s="291">
        <f t="shared" si="18"/>
        <v>30.701</v>
      </c>
      <c r="M32" s="294">
        <f t="shared" si="19"/>
        <v>18.814208006253867</v>
      </c>
      <c r="N32" s="288">
        <v>425.122</v>
      </c>
      <c r="O32" s="289">
        <v>236.01999999999998</v>
      </c>
      <c r="P32" s="290">
        <v>2739.9849999999997</v>
      </c>
      <c r="Q32" s="289">
        <v>769.991</v>
      </c>
      <c r="R32" s="291">
        <f t="shared" si="20"/>
        <v>4171.1179999999995</v>
      </c>
      <c r="S32" s="292">
        <f t="shared" si="21"/>
        <v>0.01875629834171538</v>
      </c>
      <c r="T32" s="293">
        <v>105.783</v>
      </c>
      <c r="U32" s="289">
        <v>54.083999999999996</v>
      </c>
      <c r="V32" s="290"/>
      <c r="W32" s="289"/>
      <c r="X32" s="291">
        <f t="shared" si="22"/>
        <v>159.867</v>
      </c>
      <c r="Y32" s="295" t="str">
        <f t="shared" si="23"/>
        <v>  *  </v>
      </c>
    </row>
    <row r="33" spans="1:25" ht="19.5" customHeight="1">
      <c r="A33" s="336" t="s">
        <v>219</v>
      </c>
      <c r="B33" s="288">
        <v>335.325</v>
      </c>
      <c r="C33" s="289">
        <v>258.186</v>
      </c>
      <c r="D33" s="290">
        <v>3.823</v>
      </c>
      <c r="E33" s="289">
        <v>0</v>
      </c>
      <c r="F33" s="291">
        <f t="shared" si="16"/>
        <v>597.334</v>
      </c>
      <c r="G33" s="292">
        <f t="shared" si="17"/>
        <v>0.009536083416456013</v>
      </c>
      <c r="H33" s="293">
        <v>194.592</v>
      </c>
      <c r="I33" s="289">
        <v>287.697</v>
      </c>
      <c r="J33" s="290">
        <v>24.667</v>
      </c>
      <c r="K33" s="289"/>
      <c r="L33" s="291">
        <f t="shared" si="18"/>
        <v>506.956</v>
      </c>
      <c r="M33" s="294">
        <f t="shared" si="19"/>
        <v>0.1782758266989639</v>
      </c>
      <c r="N33" s="288">
        <v>934.8979999999999</v>
      </c>
      <c r="O33" s="289">
        <v>1053.6789999999999</v>
      </c>
      <c r="P33" s="290">
        <v>115.44699999999999</v>
      </c>
      <c r="Q33" s="289">
        <v>140.414</v>
      </c>
      <c r="R33" s="291">
        <f t="shared" si="20"/>
        <v>2244.438</v>
      </c>
      <c r="S33" s="292">
        <f t="shared" si="21"/>
        <v>0.010092581590231442</v>
      </c>
      <c r="T33" s="293">
        <v>747.238</v>
      </c>
      <c r="U33" s="289">
        <v>1010.5150000000001</v>
      </c>
      <c r="V33" s="290">
        <v>125.44500000000001</v>
      </c>
      <c r="W33" s="289"/>
      <c r="X33" s="291">
        <f t="shared" si="22"/>
        <v>1883.198</v>
      </c>
      <c r="Y33" s="295">
        <f t="shared" si="23"/>
        <v>0.19182263362641638</v>
      </c>
    </row>
    <row r="34" spans="1:25" ht="19.5" customHeight="1">
      <c r="A34" s="336" t="s">
        <v>220</v>
      </c>
      <c r="B34" s="288">
        <v>0</v>
      </c>
      <c r="C34" s="289">
        <v>0</v>
      </c>
      <c r="D34" s="290">
        <v>263.037</v>
      </c>
      <c r="E34" s="289">
        <v>240.573</v>
      </c>
      <c r="F34" s="291">
        <f t="shared" si="16"/>
        <v>503.61</v>
      </c>
      <c r="G34" s="292">
        <f t="shared" si="17"/>
        <v>0.008039835283712986</v>
      </c>
      <c r="H34" s="293"/>
      <c r="I34" s="289"/>
      <c r="J34" s="290">
        <v>436.14500000000004</v>
      </c>
      <c r="K34" s="289">
        <v>252.321</v>
      </c>
      <c r="L34" s="291">
        <f t="shared" si="18"/>
        <v>688.466</v>
      </c>
      <c r="M34" s="294">
        <f t="shared" si="19"/>
        <v>-0.26850418176060986</v>
      </c>
      <c r="N34" s="288"/>
      <c r="O34" s="289"/>
      <c r="P34" s="290">
        <v>779.5319999999999</v>
      </c>
      <c r="Q34" s="289">
        <v>566.5810000000001</v>
      </c>
      <c r="R34" s="291">
        <f t="shared" si="20"/>
        <v>1346.113</v>
      </c>
      <c r="S34" s="292">
        <f t="shared" si="21"/>
        <v>0.006053076664256806</v>
      </c>
      <c r="T34" s="293"/>
      <c r="U34" s="289"/>
      <c r="V34" s="290">
        <v>1337.8990000000001</v>
      </c>
      <c r="W34" s="289">
        <v>832.213</v>
      </c>
      <c r="X34" s="291">
        <f t="shared" si="22"/>
        <v>2170.112</v>
      </c>
      <c r="Y34" s="295">
        <f t="shared" si="23"/>
        <v>-0.37970344387755106</v>
      </c>
    </row>
    <row r="35" spans="1:25" ht="19.5" customHeight="1">
      <c r="A35" s="336" t="s">
        <v>178</v>
      </c>
      <c r="B35" s="288">
        <v>119.354</v>
      </c>
      <c r="C35" s="289">
        <v>323.997</v>
      </c>
      <c r="D35" s="290">
        <v>0</v>
      </c>
      <c r="E35" s="289">
        <v>0</v>
      </c>
      <c r="F35" s="291">
        <f t="shared" si="16"/>
        <v>443.351</v>
      </c>
      <c r="G35" s="292">
        <f t="shared" si="17"/>
        <v>0.007077836049461758</v>
      </c>
      <c r="H35" s="293">
        <v>171.24599999999998</v>
      </c>
      <c r="I35" s="289">
        <v>347.25100000000003</v>
      </c>
      <c r="J35" s="290"/>
      <c r="K35" s="289"/>
      <c r="L35" s="291">
        <f t="shared" si="18"/>
        <v>518.4970000000001</v>
      </c>
      <c r="M35" s="294">
        <f aca="true" t="shared" si="24" ref="M35:M41">IF(ISERROR(F35/L35-1),"         /0",(F35/L35-1))</f>
        <v>-0.14493044318482085</v>
      </c>
      <c r="N35" s="288">
        <v>402.3330000000001</v>
      </c>
      <c r="O35" s="289">
        <v>1055.164</v>
      </c>
      <c r="P35" s="290">
        <v>0</v>
      </c>
      <c r="Q35" s="289">
        <v>0.3</v>
      </c>
      <c r="R35" s="291">
        <f t="shared" si="20"/>
        <v>1457.797</v>
      </c>
      <c r="S35" s="292">
        <f t="shared" si="21"/>
        <v>0.006555286964707702</v>
      </c>
      <c r="T35" s="293">
        <v>593.331</v>
      </c>
      <c r="U35" s="289">
        <v>1026.309</v>
      </c>
      <c r="V35" s="290">
        <v>0</v>
      </c>
      <c r="W35" s="289">
        <v>0</v>
      </c>
      <c r="X35" s="291">
        <f t="shared" si="22"/>
        <v>1619.6399999999999</v>
      </c>
      <c r="Y35" s="295">
        <f t="shared" si="23"/>
        <v>-0.09992529204020639</v>
      </c>
    </row>
    <row r="36" spans="1:25" ht="19.5" customHeight="1">
      <c r="A36" s="336" t="s">
        <v>196</v>
      </c>
      <c r="B36" s="288">
        <v>117.14599999999999</v>
      </c>
      <c r="C36" s="289">
        <v>298.048</v>
      </c>
      <c r="D36" s="290">
        <v>0</v>
      </c>
      <c r="E36" s="289">
        <v>0</v>
      </c>
      <c r="F36" s="291">
        <f aca="true" t="shared" si="25" ref="F36:F41">SUM(B36:E36)</f>
        <v>415.19399999999996</v>
      </c>
      <c r="G36" s="292">
        <f aca="true" t="shared" si="26" ref="G36:G41">F36/$F$9</f>
        <v>0.006628326226218561</v>
      </c>
      <c r="H36" s="293">
        <v>31.307000000000002</v>
      </c>
      <c r="I36" s="289">
        <v>288.227</v>
      </c>
      <c r="J36" s="290"/>
      <c r="K36" s="289"/>
      <c r="L36" s="291">
        <f aca="true" t="shared" si="27" ref="L36:L41">SUM(H36:K36)</f>
        <v>319.534</v>
      </c>
      <c r="M36" s="294">
        <f t="shared" si="24"/>
        <v>0.29937346260491826</v>
      </c>
      <c r="N36" s="288">
        <v>410.177</v>
      </c>
      <c r="O36" s="289">
        <v>926.598</v>
      </c>
      <c r="P36" s="290"/>
      <c r="Q36" s="289"/>
      <c r="R36" s="291">
        <f aca="true" t="shared" si="28" ref="R36:R41">SUM(N36:Q36)</f>
        <v>1336.775</v>
      </c>
      <c r="S36" s="292">
        <f aca="true" t="shared" si="29" ref="S36:S41">R36/$R$9</f>
        <v>0.006011086407947841</v>
      </c>
      <c r="T36" s="293">
        <v>178.61599999999999</v>
      </c>
      <c r="U36" s="289">
        <v>1134.647</v>
      </c>
      <c r="V36" s="290"/>
      <c r="W36" s="289"/>
      <c r="X36" s="291">
        <f aca="true" t="shared" si="30" ref="X36:X41">SUM(T36:W36)</f>
        <v>1313.263</v>
      </c>
      <c r="Y36" s="295">
        <f aca="true" t="shared" si="31" ref="Y36:Y41">IF(ISERROR(R36/X36-1),"         /0",IF(R36/X36&gt;5,"  *  ",(R36/X36-1)))</f>
        <v>0.01790349686239545</v>
      </c>
    </row>
    <row r="37" spans="1:25" ht="19.5" customHeight="1">
      <c r="A37" s="336" t="s">
        <v>191</v>
      </c>
      <c r="B37" s="288">
        <v>204.828</v>
      </c>
      <c r="C37" s="289">
        <v>209.567</v>
      </c>
      <c r="D37" s="290">
        <v>0</v>
      </c>
      <c r="E37" s="289">
        <v>0</v>
      </c>
      <c r="F37" s="291">
        <f t="shared" si="25"/>
        <v>414.395</v>
      </c>
      <c r="G37" s="292">
        <f t="shared" si="26"/>
        <v>0.0066155706645901445</v>
      </c>
      <c r="H37" s="293">
        <v>155.807</v>
      </c>
      <c r="I37" s="289">
        <v>147.298</v>
      </c>
      <c r="J37" s="290"/>
      <c r="K37" s="289"/>
      <c r="L37" s="291">
        <f t="shared" si="27"/>
        <v>303.105</v>
      </c>
      <c r="M37" s="294">
        <f t="shared" si="24"/>
        <v>0.36716649345936214</v>
      </c>
      <c r="N37" s="288">
        <v>1243.588</v>
      </c>
      <c r="O37" s="289">
        <v>1121.5</v>
      </c>
      <c r="P37" s="290"/>
      <c r="Q37" s="289"/>
      <c r="R37" s="291">
        <f t="shared" si="28"/>
        <v>2365.0879999999997</v>
      </c>
      <c r="S37" s="292">
        <f t="shared" si="29"/>
        <v>0.010635109371734616</v>
      </c>
      <c r="T37" s="293">
        <v>813.158</v>
      </c>
      <c r="U37" s="289">
        <v>879.4140000000001</v>
      </c>
      <c r="V37" s="290"/>
      <c r="W37" s="289"/>
      <c r="X37" s="291">
        <f t="shared" si="30"/>
        <v>1692.5720000000001</v>
      </c>
      <c r="Y37" s="295">
        <f t="shared" si="31"/>
        <v>0.3973337618724637</v>
      </c>
    </row>
    <row r="38" spans="1:25" ht="19.5" customHeight="1">
      <c r="A38" s="336" t="s">
        <v>221</v>
      </c>
      <c r="B38" s="288">
        <v>0</v>
      </c>
      <c r="C38" s="289">
        <v>0</v>
      </c>
      <c r="D38" s="290">
        <v>362.25</v>
      </c>
      <c r="E38" s="289">
        <v>0</v>
      </c>
      <c r="F38" s="291">
        <f t="shared" si="25"/>
        <v>362.25</v>
      </c>
      <c r="G38" s="292">
        <f t="shared" si="26"/>
        <v>0.005783106633158653</v>
      </c>
      <c r="H38" s="293"/>
      <c r="I38" s="289"/>
      <c r="J38" s="290">
        <v>3090.702</v>
      </c>
      <c r="K38" s="289"/>
      <c r="L38" s="291">
        <f t="shared" si="27"/>
        <v>3090.702</v>
      </c>
      <c r="M38" s="294">
        <f t="shared" si="24"/>
        <v>-0.8827936177606253</v>
      </c>
      <c r="N38" s="288"/>
      <c r="O38" s="289"/>
      <c r="P38" s="290">
        <v>2752.751</v>
      </c>
      <c r="Q38" s="289"/>
      <c r="R38" s="291">
        <f t="shared" si="28"/>
        <v>2752.751</v>
      </c>
      <c r="S38" s="292">
        <f t="shared" si="29"/>
        <v>0.012378316560801052</v>
      </c>
      <c r="T38" s="293"/>
      <c r="U38" s="289"/>
      <c r="V38" s="290">
        <v>4611.746999999999</v>
      </c>
      <c r="W38" s="289">
        <v>183.127</v>
      </c>
      <c r="X38" s="291">
        <f t="shared" si="30"/>
        <v>4794.874</v>
      </c>
      <c r="Y38" s="295">
        <f t="shared" si="31"/>
        <v>-0.4258971142933057</v>
      </c>
    </row>
    <row r="39" spans="1:25" ht="19.5" customHeight="1">
      <c r="A39" s="336" t="s">
        <v>199</v>
      </c>
      <c r="B39" s="288">
        <v>167.706</v>
      </c>
      <c r="C39" s="289">
        <v>150.433</v>
      </c>
      <c r="D39" s="290">
        <v>0</v>
      </c>
      <c r="E39" s="289">
        <v>0</v>
      </c>
      <c r="F39" s="291">
        <f t="shared" si="25"/>
        <v>318.139</v>
      </c>
      <c r="G39" s="292">
        <f t="shared" si="26"/>
        <v>0.005078900651943301</v>
      </c>
      <c r="H39" s="293">
        <v>122.946</v>
      </c>
      <c r="I39" s="289">
        <v>110.179</v>
      </c>
      <c r="J39" s="290"/>
      <c r="K39" s="289"/>
      <c r="L39" s="291">
        <f t="shared" si="27"/>
        <v>233.125</v>
      </c>
      <c r="M39" s="294">
        <f t="shared" si="24"/>
        <v>0.36467131367292227</v>
      </c>
      <c r="N39" s="288">
        <v>551.562</v>
      </c>
      <c r="O39" s="289">
        <v>574.918</v>
      </c>
      <c r="P39" s="290"/>
      <c r="Q39" s="289"/>
      <c r="R39" s="291">
        <f t="shared" si="28"/>
        <v>1126.48</v>
      </c>
      <c r="S39" s="292">
        <f t="shared" si="29"/>
        <v>0.005065451266537064</v>
      </c>
      <c r="T39" s="293">
        <v>479.41499999999996</v>
      </c>
      <c r="U39" s="289">
        <v>444.133</v>
      </c>
      <c r="V39" s="290"/>
      <c r="W39" s="289"/>
      <c r="X39" s="291">
        <f t="shared" si="30"/>
        <v>923.548</v>
      </c>
      <c r="Y39" s="295">
        <f t="shared" si="31"/>
        <v>0.21973086401573072</v>
      </c>
    </row>
    <row r="40" spans="1:25" ht="19.5" customHeight="1">
      <c r="A40" s="336" t="s">
        <v>201</v>
      </c>
      <c r="B40" s="288">
        <v>0</v>
      </c>
      <c r="C40" s="289">
        <v>0</v>
      </c>
      <c r="D40" s="290">
        <v>193.902</v>
      </c>
      <c r="E40" s="289">
        <v>105.02799999999999</v>
      </c>
      <c r="F40" s="291">
        <f t="shared" si="25"/>
        <v>298.92999999999995</v>
      </c>
      <c r="G40" s="292">
        <f t="shared" si="26"/>
        <v>0.004772240347412328</v>
      </c>
      <c r="H40" s="293">
        <v>0</v>
      </c>
      <c r="I40" s="289">
        <v>0</v>
      </c>
      <c r="J40" s="290"/>
      <c r="K40" s="289"/>
      <c r="L40" s="291">
        <f t="shared" si="27"/>
        <v>0</v>
      </c>
      <c r="M40" s="294" t="str">
        <f t="shared" si="24"/>
        <v>         /0</v>
      </c>
      <c r="N40" s="288">
        <v>0</v>
      </c>
      <c r="O40" s="289">
        <v>0</v>
      </c>
      <c r="P40" s="290">
        <v>519.671</v>
      </c>
      <c r="Q40" s="289">
        <v>305.21799999999996</v>
      </c>
      <c r="R40" s="291">
        <f t="shared" si="28"/>
        <v>824.889</v>
      </c>
      <c r="S40" s="292">
        <f t="shared" si="29"/>
        <v>0.0037092847008402207</v>
      </c>
      <c r="T40" s="293">
        <v>0</v>
      </c>
      <c r="U40" s="289">
        <v>0</v>
      </c>
      <c r="V40" s="290"/>
      <c r="W40" s="289"/>
      <c r="X40" s="291">
        <f t="shared" si="30"/>
        <v>0</v>
      </c>
      <c r="Y40" s="295" t="str">
        <f t="shared" si="31"/>
        <v>         /0</v>
      </c>
    </row>
    <row r="41" spans="1:25" ht="19.5" customHeight="1">
      <c r="A41" s="336" t="s">
        <v>197</v>
      </c>
      <c r="B41" s="288">
        <v>51.176</v>
      </c>
      <c r="C41" s="289">
        <v>215.503</v>
      </c>
      <c r="D41" s="290">
        <v>0</v>
      </c>
      <c r="E41" s="289">
        <v>0</v>
      </c>
      <c r="F41" s="291">
        <f t="shared" si="25"/>
        <v>266.679</v>
      </c>
      <c r="G41" s="292">
        <f t="shared" si="26"/>
        <v>0.0042573722396801</v>
      </c>
      <c r="H41" s="293">
        <v>20.864</v>
      </c>
      <c r="I41" s="289">
        <v>225.982</v>
      </c>
      <c r="J41" s="290"/>
      <c r="K41" s="289"/>
      <c r="L41" s="291">
        <f t="shared" si="27"/>
        <v>246.846</v>
      </c>
      <c r="M41" s="294">
        <f t="shared" si="24"/>
        <v>0.08034564060183258</v>
      </c>
      <c r="N41" s="288">
        <v>81.751</v>
      </c>
      <c r="O41" s="289">
        <v>900.406</v>
      </c>
      <c r="P41" s="290"/>
      <c r="Q41" s="289"/>
      <c r="R41" s="291">
        <f t="shared" si="28"/>
        <v>982.1569999999999</v>
      </c>
      <c r="S41" s="292">
        <f t="shared" si="29"/>
        <v>0.004416472924142677</v>
      </c>
      <c r="T41" s="293">
        <v>47.871</v>
      </c>
      <c r="U41" s="289">
        <v>888.21</v>
      </c>
      <c r="V41" s="290"/>
      <c r="W41" s="289"/>
      <c r="X41" s="291">
        <f t="shared" si="30"/>
        <v>936.081</v>
      </c>
      <c r="Y41" s="295">
        <f t="shared" si="31"/>
        <v>0.04922223610990928</v>
      </c>
    </row>
    <row r="42" spans="1:25" ht="19.5" customHeight="1">
      <c r="A42" s="336" t="s">
        <v>222</v>
      </c>
      <c r="B42" s="288">
        <v>0</v>
      </c>
      <c r="C42" s="289">
        <v>0</v>
      </c>
      <c r="D42" s="290">
        <v>244.422</v>
      </c>
      <c r="E42" s="289">
        <v>11.105</v>
      </c>
      <c r="F42" s="291">
        <f aca="true" t="shared" si="32" ref="F42:F48">SUM(B42:E42)</f>
        <v>255.527</v>
      </c>
      <c r="G42" s="292">
        <f aca="true" t="shared" si="33" ref="G42:G48">F42/$F$9</f>
        <v>0.004079337166738802</v>
      </c>
      <c r="H42" s="293"/>
      <c r="I42" s="289"/>
      <c r="J42" s="290"/>
      <c r="K42" s="289"/>
      <c r="L42" s="291">
        <f aca="true" t="shared" si="34" ref="L42:L48">SUM(H42:K42)</f>
        <v>0</v>
      </c>
      <c r="M42" s="294" t="str">
        <f aca="true" t="shared" si="35" ref="M42:M48">IF(ISERROR(F42/L42-1),"         /0",(F42/L42-1))</f>
        <v>         /0</v>
      </c>
      <c r="N42" s="288"/>
      <c r="O42" s="289"/>
      <c r="P42" s="290">
        <v>251.66899999999998</v>
      </c>
      <c r="Q42" s="289">
        <v>11.105</v>
      </c>
      <c r="R42" s="291">
        <f aca="true" t="shared" si="36" ref="R42:R48">SUM(N42:Q42)</f>
        <v>262.774</v>
      </c>
      <c r="S42" s="292">
        <f aca="true" t="shared" si="37" ref="S42:S48">R42/$R$9</f>
        <v>0.0011816178637108607</v>
      </c>
      <c r="T42" s="293"/>
      <c r="U42" s="289"/>
      <c r="V42" s="290"/>
      <c r="W42" s="289"/>
      <c r="X42" s="291">
        <f aca="true" t="shared" si="38" ref="X42:X48">SUM(T42:W42)</f>
        <v>0</v>
      </c>
      <c r="Y42" s="295" t="str">
        <f aca="true" t="shared" si="39" ref="Y42:Y48">IF(ISERROR(R42/X42-1),"         /0",IF(R42/X42&gt;5,"  *  ",(R42/X42-1)))</f>
        <v>         /0</v>
      </c>
    </row>
    <row r="43" spans="1:25" ht="19.5" customHeight="1">
      <c r="A43" s="336" t="s">
        <v>194</v>
      </c>
      <c r="B43" s="288">
        <v>94.597</v>
      </c>
      <c r="C43" s="289">
        <v>142.619</v>
      </c>
      <c r="D43" s="290">
        <v>0</v>
      </c>
      <c r="E43" s="289">
        <v>0</v>
      </c>
      <c r="F43" s="291">
        <f>SUM(B43:E43)</f>
        <v>237.216</v>
      </c>
      <c r="G43" s="292">
        <f>F43/$F$9</f>
        <v>0.003787012900183197</v>
      </c>
      <c r="H43" s="293">
        <v>144.706</v>
      </c>
      <c r="I43" s="289">
        <v>166.529</v>
      </c>
      <c r="J43" s="290"/>
      <c r="K43" s="289"/>
      <c r="L43" s="291">
        <f>SUM(H43:K43)</f>
        <v>311.235</v>
      </c>
      <c r="M43" s="294">
        <f>IF(ISERROR(F43/L43-1),"         /0",(F43/L43-1))</f>
        <v>-0.23782350956672615</v>
      </c>
      <c r="N43" s="288">
        <v>393.44</v>
      </c>
      <c r="O43" s="289">
        <v>655.6070000000001</v>
      </c>
      <c r="P43" s="290"/>
      <c r="Q43" s="289"/>
      <c r="R43" s="291">
        <f>SUM(N43:Q43)</f>
        <v>1049.047</v>
      </c>
      <c r="S43" s="292">
        <f>R43/$R$9</f>
        <v>0.0047172577008086315</v>
      </c>
      <c r="T43" s="293">
        <v>360.168</v>
      </c>
      <c r="U43" s="289">
        <v>606.181</v>
      </c>
      <c r="V43" s="290"/>
      <c r="W43" s="289"/>
      <c r="X43" s="291">
        <f>SUM(T43:W43)</f>
        <v>966.349</v>
      </c>
      <c r="Y43" s="295">
        <f>IF(ISERROR(R43/X43-1),"         /0",IF(R43/X43&gt;5,"  *  ",(R43/X43-1)))</f>
        <v>0.0855777778007738</v>
      </c>
    </row>
    <row r="44" spans="1:25" ht="19.5" customHeight="1">
      <c r="A44" s="336" t="s">
        <v>200</v>
      </c>
      <c r="B44" s="288">
        <v>109.127</v>
      </c>
      <c r="C44" s="289">
        <v>116.382</v>
      </c>
      <c r="D44" s="290">
        <v>0</v>
      </c>
      <c r="E44" s="289">
        <v>0</v>
      </c>
      <c r="F44" s="291">
        <f t="shared" si="32"/>
        <v>225.50900000000001</v>
      </c>
      <c r="G44" s="292">
        <f t="shared" si="33"/>
        <v>0.0036001175810544505</v>
      </c>
      <c r="H44" s="293">
        <v>40.114</v>
      </c>
      <c r="I44" s="289">
        <v>62.454</v>
      </c>
      <c r="J44" s="290">
        <v>280.963</v>
      </c>
      <c r="K44" s="289">
        <v>105.222</v>
      </c>
      <c r="L44" s="291">
        <f t="shared" si="34"/>
        <v>488.753</v>
      </c>
      <c r="M44" s="294">
        <f t="shared" si="35"/>
        <v>-0.5386033436111901</v>
      </c>
      <c r="N44" s="288">
        <v>406.271</v>
      </c>
      <c r="O44" s="289">
        <v>413.179</v>
      </c>
      <c r="P44" s="290"/>
      <c r="Q44" s="289"/>
      <c r="R44" s="291">
        <f t="shared" si="36"/>
        <v>819.45</v>
      </c>
      <c r="S44" s="292">
        <f t="shared" si="37"/>
        <v>0.003684827107772705</v>
      </c>
      <c r="T44" s="293">
        <v>124.275</v>
      </c>
      <c r="U44" s="289">
        <v>266.928</v>
      </c>
      <c r="V44" s="290">
        <v>937.6120000000001</v>
      </c>
      <c r="W44" s="289">
        <v>377.316</v>
      </c>
      <c r="X44" s="291">
        <f t="shared" si="38"/>
        <v>1706.131</v>
      </c>
      <c r="Y44" s="295">
        <f t="shared" si="39"/>
        <v>-0.5197027660830265</v>
      </c>
    </row>
    <row r="45" spans="1:25" ht="19.5" customHeight="1">
      <c r="A45" s="336" t="s">
        <v>223</v>
      </c>
      <c r="B45" s="288">
        <v>0</v>
      </c>
      <c r="C45" s="289">
        <v>0</v>
      </c>
      <c r="D45" s="290">
        <v>191.891</v>
      </c>
      <c r="E45" s="289">
        <v>12.384</v>
      </c>
      <c r="F45" s="291">
        <f t="shared" si="32"/>
        <v>204.27499999999998</v>
      </c>
      <c r="G45" s="292">
        <f t="shared" si="33"/>
        <v>0.0032611293512449517</v>
      </c>
      <c r="H45" s="293"/>
      <c r="I45" s="289"/>
      <c r="J45" s="290">
        <v>686.496</v>
      </c>
      <c r="K45" s="289">
        <v>122.769</v>
      </c>
      <c r="L45" s="291">
        <f t="shared" si="34"/>
        <v>809.265</v>
      </c>
      <c r="M45" s="294">
        <f t="shared" si="35"/>
        <v>-0.7475795938289682</v>
      </c>
      <c r="N45" s="288"/>
      <c r="O45" s="289"/>
      <c r="P45" s="290">
        <v>1037.758</v>
      </c>
      <c r="Q45" s="289">
        <v>167.85700000000003</v>
      </c>
      <c r="R45" s="291">
        <f t="shared" si="36"/>
        <v>1205.615</v>
      </c>
      <c r="S45" s="292">
        <f t="shared" si="37"/>
        <v>0.005421298228735603</v>
      </c>
      <c r="T45" s="293"/>
      <c r="U45" s="289"/>
      <c r="V45" s="290">
        <v>1856.116</v>
      </c>
      <c r="W45" s="289">
        <v>471.24300000000005</v>
      </c>
      <c r="X45" s="291">
        <f t="shared" si="38"/>
        <v>2327.359</v>
      </c>
      <c r="Y45" s="295">
        <f t="shared" si="39"/>
        <v>-0.4819815077948868</v>
      </c>
    </row>
    <row r="46" spans="1:25" ht="19.5" customHeight="1">
      <c r="A46" s="336" t="s">
        <v>198</v>
      </c>
      <c r="B46" s="288">
        <v>79.081</v>
      </c>
      <c r="C46" s="289">
        <v>100.732</v>
      </c>
      <c r="D46" s="290">
        <v>0</v>
      </c>
      <c r="E46" s="289">
        <v>0</v>
      </c>
      <c r="F46" s="291">
        <f t="shared" si="32"/>
        <v>179.813</v>
      </c>
      <c r="G46" s="292">
        <f t="shared" si="33"/>
        <v>0.00287060801388035</v>
      </c>
      <c r="H46" s="293">
        <v>33.553</v>
      </c>
      <c r="I46" s="289">
        <v>33.596</v>
      </c>
      <c r="J46" s="290"/>
      <c r="K46" s="289"/>
      <c r="L46" s="291">
        <f t="shared" si="34"/>
        <v>67.149</v>
      </c>
      <c r="M46" s="294">
        <f t="shared" si="35"/>
        <v>1.6778209653159388</v>
      </c>
      <c r="N46" s="288">
        <v>241.695</v>
      </c>
      <c r="O46" s="289">
        <v>244.005</v>
      </c>
      <c r="P46" s="290"/>
      <c r="Q46" s="289"/>
      <c r="R46" s="291">
        <f t="shared" si="36"/>
        <v>485.7</v>
      </c>
      <c r="S46" s="292">
        <f t="shared" si="37"/>
        <v>0.0021840509198184184</v>
      </c>
      <c r="T46" s="293">
        <v>143.28</v>
      </c>
      <c r="U46" s="289">
        <v>159.51500000000001</v>
      </c>
      <c r="V46" s="290"/>
      <c r="W46" s="289"/>
      <c r="X46" s="291">
        <f t="shared" si="38"/>
        <v>302.795</v>
      </c>
      <c r="Y46" s="295">
        <f t="shared" si="39"/>
        <v>0.6040555491339024</v>
      </c>
    </row>
    <row r="47" spans="1:25" ht="19.5" customHeight="1">
      <c r="A47" s="336" t="s">
        <v>188</v>
      </c>
      <c r="B47" s="288">
        <v>119.574</v>
      </c>
      <c r="C47" s="289">
        <v>28.051</v>
      </c>
      <c r="D47" s="290">
        <v>0</v>
      </c>
      <c r="E47" s="289">
        <v>0</v>
      </c>
      <c r="F47" s="291">
        <f t="shared" si="32"/>
        <v>147.625</v>
      </c>
      <c r="G47" s="292">
        <f t="shared" si="33"/>
        <v>0.0023567456638234536</v>
      </c>
      <c r="H47" s="293">
        <v>94.03</v>
      </c>
      <c r="I47" s="289">
        <v>26.13</v>
      </c>
      <c r="J47" s="290"/>
      <c r="K47" s="289"/>
      <c r="L47" s="291">
        <f t="shared" si="34"/>
        <v>120.16</v>
      </c>
      <c r="M47" s="294">
        <f t="shared" si="35"/>
        <v>0.2285702396804261</v>
      </c>
      <c r="N47" s="288">
        <v>377.828</v>
      </c>
      <c r="O47" s="289">
        <v>91.16</v>
      </c>
      <c r="P47" s="290"/>
      <c r="Q47" s="289"/>
      <c r="R47" s="291">
        <f t="shared" si="36"/>
        <v>468.98799999999994</v>
      </c>
      <c r="S47" s="292">
        <f t="shared" si="37"/>
        <v>0.0021089019410825615</v>
      </c>
      <c r="T47" s="293">
        <v>246.54100000000003</v>
      </c>
      <c r="U47" s="289">
        <v>91.836</v>
      </c>
      <c r="V47" s="290"/>
      <c r="W47" s="289"/>
      <c r="X47" s="291">
        <f t="shared" si="38"/>
        <v>338.377</v>
      </c>
      <c r="Y47" s="295">
        <f t="shared" si="39"/>
        <v>0.3859925467747509</v>
      </c>
    </row>
    <row r="48" spans="1:25" ht="19.5" customHeight="1">
      <c r="A48" s="336" t="s">
        <v>179</v>
      </c>
      <c r="B48" s="288">
        <v>119.972</v>
      </c>
      <c r="C48" s="289">
        <v>24.853</v>
      </c>
      <c r="D48" s="290">
        <v>0</v>
      </c>
      <c r="E48" s="289">
        <v>0</v>
      </c>
      <c r="F48" s="291">
        <f t="shared" si="32"/>
        <v>144.825</v>
      </c>
      <c r="G48" s="292">
        <f t="shared" si="33"/>
        <v>0.0023120453226975896</v>
      </c>
      <c r="H48" s="293">
        <v>96.08399999999999</v>
      </c>
      <c r="I48" s="289">
        <v>18.336</v>
      </c>
      <c r="J48" s="290"/>
      <c r="K48" s="289"/>
      <c r="L48" s="291">
        <f t="shared" si="34"/>
        <v>114.41999999999999</v>
      </c>
      <c r="M48" s="294">
        <f t="shared" si="35"/>
        <v>0.2657315154693236</v>
      </c>
      <c r="N48" s="288">
        <v>482.57900000000024</v>
      </c>
      <c r="O48" s="289">
        <v>74.59</v>
      </c>
      <c r="P48" s="290"/>
      <c r="Q48" s="289"/>
      <c r="R48" s="291">
        <f t="shared" si="36"/>
        <v>557.1690000000002</v>
      </c>
      <c r="S48" s="292">
        <f t="shared" si="37"/>
        <v>0.002505426120947722</v>
      </c>
      <c r="T48" s="293">
        <v>286.51999999999987</v>
      </c>
      <c r="U48" s="289">
        <v>47.431999999999995</v>
      </c>
      <c r="V48" s="290"/>
      <c r="W48" s="289"/>
      <c r="X48" s="291">
        <f t="shared" si="38"/>
        <v>333.9519999999999</v>
      </c>
      <c r="Y48" s="295">
        <f t="shared" si="39"/>
        <v>0.6684104302414731</v>
      </c>
    </row>
    <row r="49" spans="1:25" ht="19.5" customHeight="1">
      <c r="A49" s="336" t="s">
        <v>183</v>
      </c>
      <c r="B49" s="288">
        <v>110.813</v>
      </c>
      <c r="C49" s="289">
        <v>31.438</v>
      </c>
      <c r="D49" s="290">
        <v>0</v>
      </c>
      <c r="E49" s="289">
        <v>0</v>
      </c>
      <c r="F49" s="291">
        <f aca="true" t="shared" si="40" ref="F49:F54">SUM(B49:E49)</f>
        <v>142.251</v>
      </c>
      <c r="G49" s="292">
        <f aca="true" t="shared" si="41" ref="G49:G54">F49/$F$9</f>
        <v>0.002270952937676885</v>
      </c>
      <c r="H49" s="293">
        <v>77.58500000000001</v>
      </c>
      <c r="I49" s="289">
        <v>14.473999999999998</v>
      </c>
      <c r="J49" s="290"/>
      <c r="K49" s="289"/>
      <c r="L49" s="291">
        <f aca="true" t="shared" si="42" ref="L49:L54">SUM(H49:K49)</f>
        <v>92.05900000000001</v>
      </c>
      <c r="M49" s="294">
        <f aca="true" t="shared" si="43" ref="M49:M54">IF(ISERROR(F49/L49-1),"         /0",(F49/L49-1))</f>
        <v>0.5452155682768658</v>
      </c>
      <c r="N49" s="288">
        <v>401.544</v>
      </c>
      <c r="O49" s="289">
        <v>82.29599999999999</v>
      </c>
      <c r="P49" s="290"/>
      <c r="Q49" s="289"/>
      <c r="R49" s="291">
        <f aca="true" t="shared" si="44" ref="R49:R54">SUM(N49:Q49)</f>
        <v>483.84</v>
      </c>
      <c r="S49" s="292">
        <f aca="true" t="shared" si="45" ref="S49:S54">R49/$R$9</f>
        <v>0.0021756870435349876</v>
      </c>
      <c r="T49" s="293">
        <v>334.219</v>
      </c>
      <c r="U49" s="289">
        <v>50.998000000000005</v>
      </c>
      <c r="V49" s="290"/>
      <c r="W49" s="289"/>
      <c r="X49" s="291">
        <f aca="true" t="shared" si="46" ref="X49:X54">SUM(T49:W49)</f>
        <v>385.217</v>
      </c>
      <c r="Y49" s="295">
        <f aca="true" t="shared" si="47" ref="Y49:Y54">IF(ISERROR(R49/X49-1),"         /0",IF(R49/X49&gt;5,"  *  ",(R49/X49-1)))</f>
        <v>0.2560193345568862</v>
      </c>
    </row>
    <row r="50" spans="1:25" ht="19.5" customHeight="1">
      <c r="A50" s="336" t="s">
        <v>224</v>
      </c>
      <c r="B50" s="288">
        <v>47.52</v>
      </c>
      <c r="C50" s="289">
        <v>84.184</v>
      </c>
      <c r="D50" s="290">
        <v>0</v>
      </c>
      <c r="E50" s="289">
        <v>0</v>
      </c>
      <c r="F50" s="291">
        <f t="shared" si="40"/>
        <v>131.704</v>
      </c>
      <c r="G50" s="292">
        <f t="shared" si="41"/>
        <v>0.0021025763313002824</v>
      </c>
      <c r="H50" s="293"/>
      <c r="I50" s="289"/>
      <c r="J50" s="290"/>
      <c r="K50" s="289"/>
      <c r="L50" s="291">
        <f t="shared" si="42"/>
        <v>0</v>
      </c>
      <c r="M50" s="294" t="str">
        <f t="shared" si="43"/>
        <v>         /0</v>
      </c>
      <c r="N50" s="288">
        <v>47.52</v>
      </c>
      <c r="O50" s="289">
        <v>84.184</v>
      </c>
      <c r="P50" s="290"/>
      <c r="Q50" s="289"/>
      <c r="R50" s="291">
        <f t="shared" si="44"/>
        <v>131.704</v>
      </c>
      <c r="S50" s="292">
        <f t="shared" si="45"/>
        <v>0.000592234388189757</v>
      </c>
      <c r="T50" s="293"/>
      <c r="U50" s="289"/>
      <c r="V50" s="290"/>
      <c r="W50" s="289"/>
      <c r="X50" s="291">
        <f t="shared" si="46"/>
        <v>0</v>
      </c>
      <c r="Y50" s="295" t="str">
        <f t="shared" si="47"/>
        <v>         /0</v>
      </c>
    </row>
    <row r="51" spans="1:25" ht="19.5" customHeight="1">
      <c r="A51" s="336" t="s">
        <v>189</v>
      </c>
      <c r="B51" s="288">
        <v>113.228</v>
      </c>
      <c r="C51" s="289">
        <v>8.609</v>
      </c>
      <c r="D51" s="290">
        <v>0</v>
      </c>
      <c r="E51" s="289">
        <v>0</v>
      </c>
      <c r="F51" s="291">
        <f t="shared" si="40"/>
        <v>121.83699999999999</v>
      </c>
      <c r="G51" s="292">
        <f t="shared" si="41"/>
        <v>0.0019450555220542464</v>
      </c>
      <c r="H51" s="293">
        <v>77.436</v>
      </c>
      <c r="I51" s="289">
        <v>11.088999999999999</v>
      </c>
      <c r="J51" s="290"/>
      <c r="K51" s="289"/>
      <c r="L51" s="291">
        <f t="shared" si="42"/>
        <v>88.525</v>
      </c>
      <c r="M51" s="294">
        <f t="shared" si="43"/>
        <v>0.37630048009036976</v>
      </c>
      <c r="N51" s="288">
        <v>429.126</v>
      </c>
      <c r="O51" s="289">
        <v>32.896000000000015</v>
      </c>
      <c r="P51" s="290"/>
      <c r="Q51" s="289"/>
      <c r="R51" s="291">
        <f t="shared" si="44"/>
        <v>462.022</v>
      </c>
      <c r="S51" s="292">
        <f t="shared" si="45"/>
        <v>0.0020775778753888106</v>
      </c>
      <c r="T51" s="293">
        <v>196.64099999999996</v>
      </c>
      <c r="U51" s="289">
        <v>28.574999999999996</v>
      </c>
      <c r="V51" s="290"/>
      <c r="W51" s="289"/>
      <c r="X51" s="291">
        <f t="shared" si="46"/>
        <v>225.21599999999995</v>
      </c>
      <c r="Y51" s="295">
        <f t="shared" si="47"/>
        <v>1.051461707871555</v>
      </c>
    </row>
    <row r="52" spans="1:25" ht="19.5" customHeight="1">
      <c r="A52" s="336" t="s">
        <v>181</v>
      </c>
      <c r="B52" s="288">
        <v>82.676</v>
      </c>
      <c r="C52" s="289">
        <v>27.793000000000003</v>
      </c>
      <c r="D52" s="290">
        <v>0</v>
      </c>
      <c r="E52" s="289">
        <v>0</v>
      </c>
      <c r="F52" s="291">
        <f t="shared" si="40"/>
        <v>110.46900000000001</v>
      </c>
      <c r="G52" s="292">
        <f t="shared" si="41"/>
        <v>0.0017635721370832388</v>
      </c>
      <c r="H52" s="293">
        <v>69.318</v>
      </c>
      <c r="I52" s="289">
        <v>18.268</v>
      </c>
      <c r="J52" s="290"/>
      <c r="K52" s="289"/>
      <c r="L52" s="291">
        <f t="shared" si="42"/>
        <v>87.586</v>
      </c>
      <c r="M52" s="294">
        <f t="shared" si="43"/>
        <v>0.26126321558239907</v>
      </c>
      <c r="N52" s="288">
        <v>344.05</v>
      </c>
      <c r="O52" s="289">
        <v>79.63499999999999</v>
      </c>
      <c r="P52" s="290">
        <v>0</v>
      </c>
      <c r="Q52" s="289">
        <v>0</v>
      </c>
      <c r="R52" s="291">
        <f t="shared" si="44"/>
        <v>423.685</v>
      </c>
      <c r="S52" s="292">
        <f t="shared" si="45"/>
        <v>0.001905187593088875</v>
      </c>
      <c r="T52" s="293">
        <v>225.469</v>
      </c>
      <c r="U52" s="289">
        <v>58.44</v>
      </c>
      <c r="V52" s="290">
        <v>0</v>
      </c>
      <c r="W52" s="289">
        <v>0</v>
      </c>
      <c r="X52" s="291">
        <f t="shared" si="46"/>
        <v>283.909</v>
      </c>
      <c r="Y52" s="295">
        <f t="shared" si="47"/>
        <v>0.49232676667523756</v>
      </c>
    </row>
    <row r="53" spans="1:25" ht="19.5" customHeight="1">
      <c r="A53" s="336" t="s">
        <v>190</v>
      </c>
      <c r="B53" s="288">
        <v>99.219</v>
      </c>
      <c r="C53" s="289">
        <v>2.32</v>
      </c>
      <c r="D53" s="290">
        <v>0</v>
      </c>
      <c r="E53" s="289">
        <v>0</v>
      </c>
      <c r="F53" s="291">
        <f t="shared" si="40"/>
        <v>101.53899999999999</v>
      </c>
      <c r="G53" s="292">
        <f t="shared" si="41"/>
        <v>0.0016210099777068223</v>
      </c>
      <c r="H53" s="293">
        <v>66.895</v>
      </c>
      <c r="I53" s="289">
        <v>0</v>
      </c>
      <c r="J53" s="290">
        <v>0</v>
      </c>
      <c r="K53" s="289">
        <v>0</v>
      </c>
      <c r="L53" s="291">
        <f t="shared" si="42"/>
        <v>66.895</v>
      </c>
      <c r="M53" s="294">
        <f t="shared" si="43"/>
        <v>0.5178862396292696</v>
      </c>
      <c r="N53" s="288">
        <v>305.73</v>
      </c>
      <c r="O53" s="289">
        <v>5.911</v>
      </c>
      <c r="P53" s="290">
        <v>2.522</v>
      </c>
      <c r="Q53" s="289">
        <v>0</v>
      </c>
      <c r="R53" s="291">
        <f t="shared" si="44"/>
        <v>314.163</v>
      </c>
      <c r="S53" s="292">
        <f t="shared" si="45"/>
        <v>0.0014126991746405471</v>
      </c>
      <c r="T53" s="293">
        <v>171.10199999999998</v>
      </c>
      <c r="U53" s="289">
        <v>1.615</v>
      </c>
      <c r="V53" s="290">
        <v>0</v>
      </c>
      <c r="W53" s="289">
        <v>0</v>
      </c>
      <c r="X53" s="291">
        <f t="shared" si="46"/>
        <v>172.71699999999998</v>
      </c>
      <c r="Y53" s="295">
        <f t="shared" si="47"/>
        <v>0.8189466005083463</v>
      </c>
    </row>
    <row r="54" spans="1:25" ht="19.5" customHeight="1" thickBot="1">
      <c r="A54" s="338" t="s">
        <v>170</v>
      </c>
      <c r="B54" s="340">
        <v>150.59799999999996</v>
      </c>
      <c r="C54" s="341">
        <v>51.421</v>
      </c>
      <c r="D54" s="342">
        <v>73.23</v>
      </c>
      <c r="E54" s="341">
        <v>92.768</v>
      </c>
      <c r="F54" s="343">
        <f t="shared" si="40"/>
        <v>368.01699999999994</v>
      </c>
      <c r="G54" s="344">
        <f t="shared" si="41"/>
        <v>0.005875173371470387</v>
      </c>
      <c r="H54" s="345">
        <v>626.249</v>
      </c>
      <c r="I54" s="341">
        <v>336.104</v>
      </c>
      <c r="J54" s="342">
        <v>54.11300000000001</v>
      </c>
      <c r="K54" s="341">
        <v>39.812</v>
      </c>
      <c r="L54" s="343">
        <f t="shared" si="42"/>
        <v>1056.278</v>
      </c>
      <c r="M54" s="346">
        <f t="shared" si="43"/>
        <v>-0.6515907743984066</v>
      </c>
      <c r="N54" s="340">
        <v>1136.4289999999999</v>
      </c>
      <c r="O54" s="341">
        <v>395.22</v>
      </c>
      <c r="P54" s="342">
        <v>279.1910000000001</v>
      </c>
      <c r="Q54" s="341">
        <v>339.25200000000007</v>
      </c>
      <c r="R54" s="343">
        <f t="shared" si="44"/>
        <v>2150.092</v>
      </c>
      <c r="S54" s="344">
        <f t="shared" si="45"/>
        <v>0.009668335207523622</v>
      </c>
      <c r="T54" s="345">
        <v>6861.329000000001</v>
      </c>
      <c r="U54" s="341">
        <v>3324.373</v>
      </c>
      <c r="V54" s="342">
        <v>181.39399999999998</v>
      </c>
      <c r="W54" s="341">
        <v>182.804</v>
      </c>
      <c r="X54" s="343">
        <f t="shared" si="46"/>
        <v>10549.900000000001</v>
      </c>
      <c r="Y54" s="347">
        <f t="shared" si="47"/>
        <v>-0.7961978786528783</v>
      </c>
    </row>
    <row r="55" ht="9" customHeight="1" thickTop="1">
      <c r="A55" s="79"/>
    </row>
    <row r="56" ht="14.25">
      <c r="A56" s="79" t="s">
        <v>37</v>
      </c>
    </row>
    <row r="57" ht="14.25">
      <c r="A57" s="6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5:Y65536 M55:M65536 Y3 M3">
    <cfRule type="cellIs" priority="9" dxfId="97" operator="lessThan" stopIfTrue="1">
      <formula>0</formula>
    </cfRule>
  </conditionalFormatting>
  <conditionalFormatting sqref="Y9:Y54 M9:M54">
    <cfRule type="cellIs" priority="10" dxfId="97" operator="lessThan">
      <formula>0</formula>
    </cfRule>
    <cfRule type="cellIs" priority="11" dxfId="99" operator="greaterThanOrEqual" stopIfTrue="1">
      <formula>0</formula>
    </cfRule>
  </conditionalFormatting>
  <conditionalFormatting sqref="G7:G8">
    <cfRule type="cellIs" priority="5" dxfId="97" operator="lessThan" stopIfTrue="1">
      <formula>0</formula>
    </cfRule>
  </conditionalFormatting>
  <conditionalFormatting sqref="S7:S8">
    <cfRule type="cellIs" priority="4" dxfId="97" operator="lessThan" stopIfTrue="1">
      <formula>0</formula>
    </cfRule>
  </conditionalFormatting>
  <conditionalFormatting sqref="M5 Y5 Y7:Y8 M7:M8">
    <cfRule type="cellIs" priority="6" dxfId="97" operator="lessThan" stopIfTrue="1">
      <formula>0</formula>
    </cfRule>
  </conditionalFormatting>
  <conditionalFormatting sqref="M6 Y6">
    <cfRule type="cellIs" priority="3" dxfId="97" operator="lessThan" stopIfTrue="1">
      <formula>0</formula>
    </cfRule>
  </conditionalFormatting>
  <conditionalFormatting sqref="G6">
    <cfRule type="cellIs" priority="2" dxfId="97" operator="lessThan" stopIfTrue="1">
      <formula>0</formula>
    </cfRule>
  </conditionalFormatting>
  <conditionalFormatting sqref="S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A8" sqref="A8:IV8"/>
    </sheetView>
  </sheetViews>
  <sheetFormatPr defaultColWidth="9.140625" defaultRowHeight="15"/>
  <cols>
    <col min="1" max="1" width="15.8515625" style="106" customWidth="1"/>
    <col min="2" max="2" width="12.28125" style="106" customWidth="1"/>
    <col min="3" max="3" width="11.57421875" style="106" customWidth="1"/>
    <col min="4" max="4" width="11.421875" style="106" bestFit="1" customWidth="1"/>
    <col min="5" max="5" width="10.28125" style="106" bestFit="1" customWidth="1"/>
    <col min="6" max="6" width="11.421875" style="106" bestFit="1" customWidth="1"/>
    <col min="7" max="7" width="11.421875" style="106" customWidth="1"/>
    <col min="8" max="8" width="11.421875" style="106" bestFit="1" customWidth="1"/>
    <col min="9" max="9" width="9.00390625" style="106" customWidth="1"/>
    <col min="10" max="10" width="11.421875" style="106" bestFit="1" customWidth="1"/>
    <col min="11" max="11" width="11.421875" style="106" customWidth="1"/>
    <col min="12" max="12" width="12.421875" style="106" bestFit="1" customWidth="1"/>
    <col min="13" max="13" width="10.57421875" style="106" customWidth="1"/>
    <col min="14" max="14" width="12.28125" style="106" customWidth="1"/>
    <col min="15" max="15" width="11.421875" style="106" customWidth="1"/>
    <col min="16" max="16" width="12.421875" style="106" bestFit="1" customWidth="1"/>
    <col min="17" max="17" width="9.140625" style="106" customWidth="1"/>
    <col min="18" max="16384" width="9.140625" style="106" customWidth="1"/>
  </cols>
  <sheetData>
    <row r="1" spans="14:17" ht="16.5">
      <c r="N1" s="609"/>
      <c r="O1" s="609"/>
      <c r="P1" s="609" t="s">
        <v>26</v>
      </c>
      <c r="Q1" s="609"/>
    </row>
    <row r="2" ht="3.75" customHeight="1" thickBot="1"/>
    <row r="3" spans="1:17" ht="24" customHeight="1" thickTop="1">
      <c r="A3" s="672" t="s">
        <v>45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4"/>
    </row>
    <row r="4" spans="1:17" ht="18.75" customHeight="1" thickBot="1">
      <c r="A4" s="664" t="s">
        <v>35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6"/>
    </row>
    <row r="5" spans="1:17" s="215" customFormat="1" ht="20.25" customHeight="1" thickBot="1">
      <c r="A5" s="661" t="s">
        <v>131</v>
      </c>
      <c r="B5" s="667" t="s">
        <v>33</v>
      </c>
      <c r="C5" s="668"/>
      <c r="D5" s="668"/>
      <c r="E5" s="668"/>
      <c r="F5" s="669"/>
      <c r="G5" s="669"/>
      <c r="H5" s="669"/>
      <c r="I5" s="670"/>
      <c r="J5" s="668" t="s">
        <v>32</v>
      </c>
      <c r="K5" s="668"/>
      <c r="L5" s="668"/>
      <c r="M5" s="668"/>
      <c r="N5" s="668"/>
      <c r="O5" s="668"/>
      <c r="P5" s="668"/>
      <c r="Q5" s="671"/>
    </row>
    <row r="6" spans="1:17" s="232" customFormat="1" ht="28.5" customHeight="1" thickBot="1">
      <c r="A6" s="662"/>
      <c r="B6" s="597" t="s">
        <v>155</v>
      </c>
      <c r="C6" s="607"/>
      <c r="D6" s="608"/>
      <c r="E6" s="603" t="s">
        <v>31</v>
      </c>
      <c r="F6" s="597" t="s">
        <v>156</v>
      </c>
      <c r="G6" s="607"/>
      <c r="H6" s="608"/>
      <c r="I6" s="605" t="s">
        <v>30</v>
      </c>
      <c r="J6" s="597" t="s">
        <v>157</v>
      </c>
      <c r="K6" s="607"/>
      <c r="L6" s="608"/>
      <c r="M6" s="603" t="s">
        <v>31</v>
      </c>
      <c r="N6" s="597" t="s">
        <v>158</v>
      </c>
      <c r="O6" s="607"/>
      <c r="P6" s="608"/>
      <c r="Q6" s="603" t="s">
        <v>30</v>
      </c>
    </row>
    <row r="7" spans="1:17" s="109" customFormat="1" ht="22.5" customHeight="1" thickBot="1">
      <c r="A7" s="663"/>
      <c r="B7" s="77" t="s">
        <v>20</v>
      </c>
      <c r="C7" s="74" t="s">
        <v>19</v>
      </c>
      <c r="D7" s="74" t="s">
        <v>15</v>
      </c>
      <c r="E7" s="604"/>
      <c r="F7" s="77" t="s">
        <v>20</v>
      </c>
      <c r="G7" s="75" t="s">
        <v>19</v>
      </c>
      <c r="H7" s="74" t="s">
        <v>15</v>
      </c>
      <c r="I7" s="606"/>
      <c r="J7" s="77" t="s">
        <v>20</v>
      </c>
      <c r="K7" s="74" t="s">
        <v>19</v>
      </c>
      <c r="L7" s="75" t="s">
        <v>15</v>
      </c>
      <c r="M7" s="604"/>
      <c r="N7" s="76" t="s">
        <v>20</v>
      </c>
      <c r="O7" s="75" t="s">
        <v>19</v>
      </c>
      <c r="P7" s="74" t="s">
        <v>15</v>
      </c>
      <c r="Q7" s="604"/>
    </row>
    <row r="8" spans="1:17" s="513" customFormat="1" ht="18" customHeight="1" thickBot="1">
      <c r="A8" s="506" t="s">
        <v>44</v>
      </c>
      <c r="B8" s="507">
        <f>SUM(B9:B59)</f>
        <v>1821362</v>
      </c>
      <c r="C8" s="508">
        <f>SUM(C9:C59)</f>
        <v>58421</v>
      </c>
      <c r="D8" s="508">
        <f>C8+B8</f>
        <v>1879783</v>
      </c>
      <c r="E8" s="509">
        <f>D8/$D$8</f>
        <v>1</v>
      </c>
      <c r="F8" s="508">
        <f>SUM(F9:F59)</f>
        <v>1857959</v>
      </c>
      <c r="G8" s="508">
        <f>SUM(G9:G59)</f>
        <v>60472</v>
      </c>
      <c r="H8" s="508">
        <f aca="true" t="shared" si="0" ref="H8:H59">G8+F8</f>
        <v>1918431</v>
      </c>
      <c r="I8" s="510">
        <f>(D8/H8-1)</f>
        <v>-0.020145629423210965</v>
      </c>
      <c r="J8" s="511">
        <f>SUM(J9:J59)</f>
        <v>7209876</v>
      </c>
      <c r="K8" s="508">
        <f>SUM(K9:K59)</f>
        <v>239258</v>
      </c>
      <c r="L8" s="508">
        <f aca="true" t="shared" si="1" ref="L8:L59">K8+J8</f>
        <v>7449134</v>
      </c>
      <c r="M8" s="509">
        <f>(L8/$L$8)</f>
        <v>1</v>
      </c>
      <c r="N8" s="508">
        <f>SUM(N9:N59)</f>
        <v>7518771</v>
      </c>
      <c r="O8" s="508">
        <f>SUM(O9:O59)</f>
        <v>255113</v>
      </c>
      <c r="P8" s="508">
        <f aca="true" t="shared" si="2" ref="P8:P59">O8+N8</f>
        <v>7773884</v>
      </c>
      <c r="Q8" s="512">
        <f>(L8/P8-1)</f>
        <v>-0.041774484929283706</v>
      </c>
    </row>
    <row r="9" spans="1:17" s="107" customFormat="1" ht="18" customHeight="1" thickTop="1">
      <c r="A9" s="370" t="s">
        <v>225</v>
      </c>
      <c r="B9" s="371">
        <v>259518</v>
      </c>
      <c r="C9" s="372">
        <v>523</v>
      </c>
      <c r="D9" s="372">
        <f aca="true" t="shared" si="3" ref="D9:D59">C9+B9</f>
        <v>260041</v>
      </c>
      <c r="E9" s="373">
        <f>D9/$D$8</f>
        <v>0.1383356483168536</v>
      </c>
      <c r="F9" s="374">
        <v>250271</v>
      </c>
      <c r="G9" s="372">
        <v>96</v>
      </c>
      <c r="H9" s="372">
        <f t="shared" si="0"/>
        <v>250367</v>
      </c>
      <c r="I9" s="375">
        <f>(D9/H9-1)</f>
        <v>0.038639277540570394</v>
      </c>
      <c r="J9" s="374">
        <v>984528</v>
      </c>
      <c r="K9" s="372">
        <v>1562</v>
      </c>
      <c r="L9" s="372">
        <f t="shared" si="1"/>
        <v>986090</v>
      </c>
      <c r="M9" s="375">
        <f>(L9/$L$8)</f>
        <v>0.13237646147860946</v>
      </c>
      <c r="N9" s="374">
        <v>985341</v>
      </c>
      <c r="O9" s="372">
        <v>355</v>
      </c>
      <c r="P9" s="372">
        <f t="shared" si="2"/>
        <v>985696</v>
      </c>
      <c r="Q9" s="376">
        <f>(L9/P9-1)</f>
        <v>0.000399717559977919</v>
      </c>
    </row>
    <row r="10" spans="1:17" s="107" customFormat="1" ht="18" customHeight="1">
      <c r="A10" s="377" t="s">
        <v>226</v>
      </c>
      <c r="B10" s="378">
        <v>186312</v>
      </c>
      <c r="C10" s="379">
        <v>1072</v>
      </c>
      <c r="D10" s="379">
        <f t="shared" si="3"/>
        <v>187384</v>
      </c>
      <c r="E10" s="380">
        <f>D10/$D$8</f>
        <v>0.09968384648653594</v>
      </c>
      <c r="F10" s="381">
        <v>180218</v>
      </c>
      <c r="G10" s="379">
        <v>831</v>
      </c>
      <c r="H10" s="379">
        <f t="shared" si="0"/>
        <v>181049</v>
      </c>
      <c r="I10" s="382">
        <f>(D10/H10-1)</f>
        <v>0.03499052742627695</v>
      </c>
      <c r="J10" s="381">
        <v>770820</v>
      </c>
      <c r="K10" s="379">
        <v>1665</v>
      </c>
      <c r="L10" s="379">
        <f t="shared" si="1"/>
        <v>772485</v>
      </c>
      <c r="M10" s="382">
        <f>(L10/$L$8)</f>
        <v>0.10370131615299175</v>
      </c>
      <c r="N10" s="381">
        <v>750736</v>
      </c>
      <c r="O10" s="379">
        <v>2423</v>
      </c>
      <c r="P10" s="379">
        <f t="shared" si="2"/>
        <v>753159</v>
      </c>
      <c r="Q10" s="383">
        <f>(L10/P10-1)</f>
        <v>0.025659920415211035</v>
      </c>
    </row>
    <row r="11" spans="1:17" s="107" customFormat="1" ht="18" customHeight="1">
      <c r="A11" s="377" t="s">
        <v>227</v>
      </c>
      <c r="B11" s="378">
        <v>162310</v>
      </c>
      <c r="C11" s="379">
        <v>390</v>
      </c>
      <c r="D11" s="379">
        <f t="shared" si="3"/>
        <v>162700</v>
      </c>
      <c r="E11" s="380">
        <f>D11/$D$8</f>
        <v>0.08655254356486893</v>
      </c>
      <c r="F11" s="381">
        <v>179651</v>
      </c>
      <c r="G11" s="379">
        <v>21</v>
      </c>
      <c r="H11" s="379">
        <f t="shared" si="0"/>
        <v>179672</v>
      </c>
      <c r="I11" s="382">
        <f>(D11/H11-1)</f>
        <v>-0.09446101785475758</v>
      </c>
      <c r="J11" s="381">
        <v>593629</v>
      </c>
      <c r="K11" s="379">
        <v>1708</v>
      </c>
      <c r="L11" s="379">
        <f t="shared" si="1"/>
        <v>595337</v>
      </c>
      <c r="M11" s="382">
        <f>(L11/$L$8)</f>
        <v>0.07992029677543726</v>
      </c>
      <c r="N11" s="381">
        <v>738317</v>
      </c>
      <c r="O11" s="379">
        <v>547</v>
      </c>
      <c r="P11" s="379">
        <f t="shared" si="2"/>
        <v>738864</v>
      </c>
      <c r="Q11" s="383">
        <f>(L11/P11-1)</f>
        <v>-0.19425361094869964</v>
      </c>
    </row>
    <row r="12" spans="1:17" s="107" customFormat="1" ht="18" customHeight="1">
      <c r="A12" s="377" t="s">
        <v>228</v>
      </c>
      <c r="B12" s="378">
        <v>117606</v>
      </c>
      <c r="C12" s="379">
        <v>118</v>
      </c>
      <c r="D12" s="379">
        <f t="shared" si="3"/>
        <v>117724</v>
      </c>
      <c r="E12" s="380">
        <f>D12/$D$8</f>
        <v>0.06262637761911881</v>
      </c>
      <c r="F12" s="381">
        <v>117822</v>
      </c>
      <c r="G12" s="379">
        <v>116</v>
      </c>
      <c r="H12" s="379">
        <f>G12+F12</f>
        <v>117938</v>
      </c>
      <c r="I12" s="382">
        <f>(D12/H12-1)</f>
        <v>-0.0018145127100680503</v>
      </c>
      <c r="J12" s="381">
        <v>467675</v>
      </c>
      <c r="K12" s="379">
        <v>1582</v>
      </c>
      <c r="L12" s="379">
        <f>K12+J12</f>
        <v>469257</v>
      </c>
      <c r="M12" s="382">
        <f>(L12/$L$8)</f>
        <v>0.06299483940012356</v>
      </c>
      <c r="N12" s="381">
        <v>495333</v>
      </c>
      <c r="O12" s="379">
        <v>1100</v>
      </c>
      <c r="P12" s="379">
        <f>O12+N12</f>
        <v>496433</v>
      </c>
      <c r="Q12" s="383">
        <f>(L12/P12-1)</f>
        <v>-0.05474253323207767</v>
      </c>
    </row>
    <row r="13" spans="1:17" s="107" customFormat="1" ht="18" customHeight="1">
      <c r="A13" s="377" t="s">
        <v>229</v>
      </c>
      <c r="B13" s="378">
        <v>92519</v>
      </c>
      <c r="C13" s="379">
        <v>357</v>
      </c>
      <c r="D13" s="379">
        <f t="shared" si="3"/>
        <v>92876</v>
      </c>
      <c r="E13" s="380">
        <f aca="true" t="shared" si="4" ref="E13:E21">D13/$D$8</f>
        <v>0.04940783058470047</v>
      </c>
      <c r="F13" s="381">
        <v>92924</v>
      </c>
      <c r="G13" s="379">
        <v>984</v>
      </c>
      <c r="H13" s="379">
        <f aca="true" t="shared" si="5" ref="H13:H21">G13+F13</f>
        <v>93908</v>
      </c>
      <c r="I13" s="382">
        <f aca="true" t="shared" si="6" ref="I13:I21">(D13/H13-1)</f>
        <v>-0.010989479064616448</v>
      </c>
      <c r="J13" s="381">
        <v>374461</v>
      </c>
      <c r="K13" s="379">
        <v>632</v>
      </c>
      <c r="L13" s="379">
        <f aca="true" t="shared" si="7" ref="L13:L21">K13+J13</f>
        <v>375093</v>
      </c>
      <c r="M13" s="382">
        <f aca="true" t="shared" si="8" ref="M13:M21">(L13/$L$8)</f>
        <v>0.05035390691052141</v>
      </c>
      <c r="N13" s="381">
        <v>362387</v>
      </c>
      <c r="O13" s="379">
        <v>2113</v>
      </c>
      <c r="P13" s="379">
        <f aca="true" t="shared" si="9" ref="P13:P21">O13+N13</f>
        <v>364500</v>
      </c>
      <c r="Q13" s="383">
        <f aca="true" t="shared" si="10" ref="Q13:Q21">(L13/P13-1)</f>
        <v>0.029061728395061825</v>
      </c>
    </row>
    <row r="14" spans="1:17" s="107" customFormat="1" ht="18" customHeight="1">
      <c r="A14" s="377" t="s">
        <v>230</v>
      </c>
      <c r="B14" s="378">
        <v>82776</v>
      </c>
      <c r="C14" s="379">
        <v>1006</v>
      </c>
      <c r="D14" s="379">
        <f t="shared" si="3"/>
        <v>83782</v>
      </c>
      <c r="E14" s="380">
        <f t="shared" si="4"/>
        <v>0.04457003813738075</v>
      </c>
      <c r="F14" s="381">
        <v>64986</v>
      </c>
      <c r="G14" s="379">
        <v>221</v>
      </c>
      <c r="H14" s="379">
        <f t="shared" si="5"/>
        <v>65207</v>
      </c>
      <c r="I14" s="382">
        <f t="shared" si="6"/>
        <v>0.28486205468738013</v>
      </c>
      <c r="J14" s="381">
        <v>341759</v>
      </c>
      <c r="K14" s="379">
        <v>1603</v>
      </c>
      <c r="L14" s="379">
        <f t="shared" si="7"/>
        <v>343362</v>
      </c>
      <c r="M14" s="382">
        <f t="shared" si="8"/>
        <v>0.04609421712644718</v>
      </c>
      <c r="N14" s="381">
        <v>256484</v>
      </c>
      <c r="O14" s="379">
        <v>1065</v>
      </c>
      <c r="P14" s="379">
        <f t="shared" si="9"/>
        <v>257549</v>
      </c>
      <c r="Q14" s="383">
        <f t="shared" si="10"/>
        <v>0.3331909656026619</v>
      </c>
    </row>
    <row r="15" spans="1:17" s="107" customFormat="1" ht="18" customHeight="1">
      <c r="A15" s="377" t="s">
        <v>231</v>
      </c>
      <c r="B15" s="378">
        <v>78180</v>
      </c>
      <c r="C15" s="379">
        <v>1115</v>
      </c>
      <c r="D15" s="379">
        <f t="shared" si="3"/>
        <v>79295</v>
      </c>
      <c r="E15" s="380">
        <f t="shared" si="4"/>
        <v>0.04218306049155674</v>
      </c>
      <c r="F15" s="381">
        <v>75644</v>
      </c>
      <c r="G15" s="379">
        <v>634</v>
      </c>
      <c r="H15" s="379">
        <f t="shared" si="5"/>
        <v>76278</v>
      </c>
      <c r="I15" s="382">
        <f t="shared" si="6"/>
        <v>0.039552688848685014</v>
      </c>
      <c r="J15" s="381">
        <v>298449</v>
      </c>
      <c r="K15" s="379">
        <v>1626</v>
      </c>
      <c r="L15" s="379">
        <f t="shared" si="7"/>
        <v>300075</v>
      </c>
      <c r="M15" s="382">
        <f t="shared" si="8"/>
        <v>0.04028320607469271</v>
      </c>
      <c r="N15" s="381">
        <v>306884</v>
      </c>
      <c r="O15" s="379">
        <v>2031</v>
      </c>
      <c r="P15" s="379">
        <f t="shared" si="9"/>
        <v>308915</v>
      </c>
      <c r="Q15" s="383">
        <f t="shared" si="10"/>
        <v>-0.02861628603337485</v>
      </c>
    </row>
    <row r="16" spans="1:17" s="107" customFormat="1" ht="18" customHeight="1">
      <c r="A16" s="377" t="s">
        <v>232</v>
      </c>
      <c r="B16" s="378">
        <v>62050</v>
      </c>
      <c r="C16" s="379">
        <v>9903</v>
      </c>
      <c r="D16" s="379">
        <f t="shared" si="3"/>
        <v>71953</v>
      </c>
      <c r="E16" s="380">
        <f t="shared" si="4"/>
        <v>0.038277290517043726</v>
      </c>
      <c r="F16" s="381">
        <v>63466</v>
      </c>
      <c r="G16" s="379">
        <v>9787</v>
      </c>
      <c r="H16" s="379">
        <f t="shared" si="5"/>
        <v>73253</v>
      </c>
      <c r="I16" s="382">
        <f t="shared" si="6"/>
        <v>-0.017746713445183082</v>
      </c>
      <c r="J16" s="381">
        <v>266297</v>
      </c>
      <c r="K16" s="379">
        <v>44859</v>
      </c>
      <c r="L16" s="379">
        <f t="shared" si="7"/>
        <v>311156</v>
      </c>
      <c r="M16" s="382">
        <f t="shared" si="8"/>
        <v>0.04177076154087173</v>
      </c>
      <c r="N16" s="381">
        <v>245812</v>
      </c>
      <c r="O16" s="379">
        <v>51942</v>
      </c>
      <c r="P16" s="379">
        <f t="shared" si="9"/>
        <v>297754</v>
      </c>
      <c r="Q16" s="383">
        <f t="shared" si="10"/>
        <v>0.04501031052479565</v>
      </c>
    </row>
    <row r="17" spans="1:17" s="107" customFormat="1" ht="18" customHeight="1">
      <c r="A17" s="377" t="s">
        <v>233</v>
      </c>
      <c r="B17" s="378">
        <v>59695</v>
      </c>
      <c r="C17" s="379">
        <v>30</v>
      </c>
      <c r="D17" s="379">
        <f t="shared" si="3"/>
        <v>59725</v>
      </c>
      <c r="E17" s="380">
        <f t="shared" si="4"/>
        <v>0.03177228435409832</v>
      </c>
      <c r="F17" s="381">
        <v>60471</v>
      </c>
      <c r="G17" s="379">
        <v>414</v>
      </c>
      <c r="H17" s="379">
        <f t="shared" si="5"/>
        <v>60885</v>
      </c>
      <c r="I17" s="382">
        <f t="shared" si="6"/>
        <v>-0.01905231173523858</v>
      </c>
      <c r="J17" s="381">
        <v>250137</v>
      </c>
      <c r="K17" s="379">
        <v>184</v>
      </c>
      <c r="L17" s="379">
        <f t="shared" si="7"/>
        <v>250321</v>
      </c>
      <c r="M17" s="382">
        <f t="shared" si="8"/>
        <v>0.03360404041597319</v>
      </c>
      <c r="N17" s="381">
        <v>255892</v>
      </c>
      <c r="O17" s="379">
        <v>1243</v>
      </c>
      <c r="P17" s="379">
        <f t="shared" si="9"/>
        <v>257135</v>
      </c>
      <c r="Q17" s="383">
        <f t="shared" si="10"/>
        <v>-0.02649969860190171</v>
      </c>
    </row>
    <row r="18" spans="1:17" s="107" customFormat="1" ht="18" customHeight="1">
      <c r="A18" s="377" t="s">
        <v>234</v>
      </c>
      <c r="B18" s="378">
        <v>46975</v>
      </c>
      <c r="C18" s="379">
        <v>354</v>
      </c>
      <c r="D18" s="379">
        <f t="shared" si="3"/>
        <v>47329</v>
      </c>
      <c r="E18" s="380">
        <f t="shared" si="4"/>
        <v>0.025177906173212545</v>
      </c>
      <c r="F18" s="381">
        <v>45806</v>
      </c>
      <c r="G18" s="379">
        <v>145</v>
      </c>
      <c r="H18" s="379">
        <f t="shared" si="5"/>
        <v>45951</v>
      </c>
      <c r="I18" s="382">
        <f t="shared" si="6"/>
        <v>0.029988465974625234</v>
      </c>
      <c r="J18" s="381">
        <v>185427</v>
      </c>
      <c r="K18" s="379">
        <v>697</v>
      </c>
      <c r="L18" s="379">
        <f t="shared" si="7"/>
        <v>186124</v>
      </c>
      <c r="M18" s="382">
        <f t="shared" si="8"/>
        <v>0.024985991660238627</v>
      </c>
      <c r="N18" s="381">
        <v>180161</v>
      </c>
      <c r="O18" s="379">
        <v>309</v>
      </c>
      <c r="P18" s="379">
        <f t="shared" si="9"/>
        <v>180470</v>
      </c>
      <c r="Q18" s="383">
        <f t="shared" si="10"/>
        <v>0.031329306809996016</v>
      </c>
    </row>
    <row r="19" spans="1:17" s="107" customFormat="1" ht="18" customHeight="1">
      <c r="A19" s="377" t="s">
        <v>235</v>
      </c>
      <c r="B19" s="378">
        <v>44630</v>
      </c>
      <c r="C19" s="379">
        <v>105</v>
      </c>
      <c r="D19" s="379">
        <f t="shared" si="3"/>
        <v>44735</v>
      </c>
      <c r="E19" s="380">
        <f t="shared" si="4"/>
        <v>0.023797959658109474</v>
      </c>
      <c r="F19" s="381">
        <v>48023</v>
      </c>
      <c r="G19" s="379">
        <v>32</v>
      </c>
      <c r="H19" s="379">
        <f t="shared" si="5"/>
        <v>48055</v>
      </c>
      <c r="I19" s="382">
        <f t="shared" si="6"/>
        <v>-0.0690875039017792</v>
      </c>
      <c r="J19" s="381">
        <v>174608</v>
      </c>
      <c r="K19" s="379">
        <v>165</v>
      </c>
      <c r="L19" s="379">
        <f t="shared" si="7"/>
        <v>174773</v>
      </c>
      <c r="M19" s="382">
        <f t="shared" si="8"/>
        <v>0.023462190370048385</v>
      </c>
      <c r="N19" s="381">
        <v>184401</v>
      </c>
      <c r="O19" s="379">
        <v>57</v>
      </c>
      <c r="P19" s="379">
        <f t="shared" si="9"/>
        <v>184458</v>
      </c>
      <c r="Q19" s="383">
        <f t="shared" si="10"/>
        <v>-0.05250517733034077</v>
      </c>
    </row>
    <row r="20" spans="1:17" s="107" customFormat="1" ht="18" customHeight="1">
      <c r="A20" s="377" t="s">
        <v>236</v>
      </c>
      <c r="B20" s="378">
        <v>28086</v>
      </c>
      <c r="C20" s="379">
        <v>1237</v>
      </c>
      <c r="D20" s="379">
        <f t="shared" si="3"/>
        <v>29323</v>
      </c>
      <c r="E20" s="380">
        <f t="shared" si="4"/>
        <v>0.015599140964675177</v>
      </c>
      <c r="F20" s="381">
        <v>25325</v>
      </c>
      <c r="G20" s="379">
        <v>1759</v>
      </c>
      <c r="H20" s="379">
        <f t="shared" si="5"/>
        <v>27084</v>
      </c>
      <c r="I20" s="382">
        <f t="shared" si="6"/>
        <v>0.08266873430807853</v>
      </c>
      <c r="J20" s="381">
        <v>105454</v>
      </c>
      <c r="K20" s="379">
        <v>1387</v>
      </c>
      <c r="L20" s="379">
        <f t="shared" si="7"/>
        <v>106841</v>
      </c>
      <c r="M20" s="382">
        <f t="shared" si="8"/>
        <v>0.014342741048825273</v>
      </c>
      <c r="N20" s="381">
        <v>95204</v>
      </c>
      <c r="O20" s="379">
        <v>1927</v>
      </c>
      <c r="P20" s="379">
        <f t="shared" si="9"/>
        <v>97131</v>
      </c>
      <c r="Q20" s="383">
        <f t="shared" si="10"/>
        <v>0.09996808433970616</v>
      </c>
    </row>
    <row r="21" spans="1:17" s="107" customFormat="1" ht="18" customHeight="1">
      <c r="A21" s="377" t="s">
        <v>237</v>
      </c>
      <c r="B21" s="378">
        <v>27601</v>
      </c>
      <c r="C21" s="379">
        <v>189</v>
      </c>
      <c r="D21" s="379">
        <f t="shared" si="3"/>
        <v>27790</v>
      </c>
      <c r="E21" s="380">
        <f t="shared" si="4"/>
        <v>0.014783621300969314</v>
      </c>
      <c r="F21" s="381">
        <v>45204</v>
      </c>
      <c r="G21" s="379">
        <v>41</v>
      </c>
      <c r="H21" s="379">
        <f t="shared" si="5"/>
        <v>45245</v>
      </c>
      <c r="I21" s="382">
        <f t="shared" si="6"/>
        <v>-0.38578848491546025</v>
      </c>
      <c r="J21" s="381">
        <v>96647</v>
      </c>
      <c r="K21" s="379">
        <v>1210</v>
      </c>
      <c r="L21" s="379">
        <f t="shared" si="7"/>
        <v>97857</v>
      </c>
      <c r="M21" s="382">
        <f t="shared" si="8"/>
        <v>0.013136694815800065</v>
      </c>
      <c r="N21" s="381">
        <v>189356</v>
      </c>
      <c r="O21" s="379">
        <v>378</v>
      </c>
      <c r="P21" s="379">
        <f t="shared" si="9"/>
        <v>189734</v>
      </c>
      <c r="Q21" s="383">
        <f t="shared" si="10"/>
        <v>-0.4842410954283365</v>
      </c>
    </row>
    <row r="22" spans="1:17" s="107" customFormat="1" ht="18" customHeight="1">
      <c r="A22" s="377" t="s">
        <v>238</v>
      </c>
      <c r="B22" s="378">
        <v>27579</v>
      </c>
      <c r="C22" s="379">
        <v>13</v>
      </c>
      <c r="D22" s="379">
        <f t="shared" si="3"/>
        <v>27592</v>
      </c>
      <c r="E22" s="380">
        <f>D22/$D$8</f>
        <v>0.014678289994111022</v>
      </c>
      <c r="F22" s="381">
        <v>32072</v>
      </c>
      <c r="G22" s="379">
        <v>220</v>
      </c>
      <c r="H22" s="379">
        <f>G22+F22</f>
        <v>32292</v>
      </c>
      <c r="I22" s="382">
        <f>(D22/H22-1)</f>
        <v>-0.14554688467731947</v>
      </c>
      <c r="J22" s="381">
        <v>122718</v>
      </c>
      <c r="K22" s="379">
        <v>50</v>
      </c>
      <c r="L22" s="379">
        <f>K22+J22</f>
        <v>122768</v>
      </c>
      <c r="M22" s="382">
        <f>(L22/$L$8)</f>
        <v>0.016480841934109387</v>
      </c>
      <c r="N22" s="381">
        <v>112030</v>
      </c>
      <c r="O22" s="379">
        <v>684</v>
      </c>
      <c r="P22" s="379">
        <f>O22+N22</f>
        <v>112714</v>
      </c>
      <c r="Q22" s="383">
        <f>(L22/P22-1)</f>
        <v>0.08919921216530335</v>
      </c>
    </row>
    <row r="23" spans="1:17" s="107" customFormat="1" ht="18" customHeight="1">
      <c r="A23" s="377" t="s">
        <v>239</v>
      </c>
      <c r="B23" s="378">
        <v>22859</v>
      </c>
      <c r="C23" s="379">
        <v>34</v>
      </c>
      <c r="D23" s="379">
        <f t="shared" si="3"/>
        <v>22893</v>
      </c>
      <c r="E23" s="380">
        <f>D23/$D$8</f>
        <v>0.012178533373267022</v>
      </c>
      <c r="F23" s="381">
        <v>18447</v>
      </c>
      <c r="G23" s="379">
        <v>194</v>
      </c>
      <c r="H23" s="379">
        <f>G23+F23</f>
        <v>18641</v>
      </c>
      <c r="I23" s="382">
        <f>(D23/H23-1)</f>
        <v>0.22809935089319233</v>
      </c>
      <c r="J23" s="381">
        <v>89060</v>
      </c>
      <c r="K23" s="379">
        <v>121</v>
      </c>
      <c r="L23" s="379">
        <f>K23+J23</f>
        <v>89181</v>
      </c>
      <c r="M23" s="382">
        <f>(L23/$L$8)</f>
        <v>0.011971995670906175</v>
      </c>
      <c r="N23" s="381">
        <v>75122</v>
      </c>
      <c r="O23" s="379">
        <v>1213</v>
      </c>
      <c r="P23" s="379">
        <f>O23+N23</f>
        <v>76335</v>
      </c>
      <c r="Q23" s="383">
        <f>(L23/P23-1)</f>
        <v>0.1682845352721556</v>
      </c>
    </row>
    <row r="24" spans="1:17" s="107" customFormat="1" ht="18" customHeight="1">
      <c r="A24" s="377" t="s">
        <v>240</v>
      </c>
      <c r="B24" s="378">
        <v>22829</v>
      </c>
      <c r="C24" s="379">
        <v>28</v>
      </c>
      <c r="D24" s="379">
        <f t="shared" si="3"/>
        <v>22857</v>
      </c>
      <c r="E24" s="380">
        <f>D24/$D$8</f>
        <v>0.012159382226565513</v>
      </c>
      <c r="F24" s="381">
        <v>27880</v>
      </c>
      <c r="G24" s="379">
        <v>2893</v>
      </c>
      <c r="H24" s="379">
        <f>G24+F24</f>
        <v>30773</v>
      </c>
      <c r="I24" s="382">
        <f>(D24/H24-1)</f>
        <v>-0.25723848828518503</v>
      </c>
      <c r="J24" s="381">
        <v>114307</v>
      </c>
      <c r="K24" s="379">
        <v>3916</v>
      </c>
      <c r="L24" s="379">
        <f>K24+J24</f>
        <v>118223</v>
      </c>
      <c r="M24" s="382">
        <f>(L24/$L$8)</f>
        <v>0.015870703896587172</v>
      </c>
      <c r="N24" s="381">
        <v>111050</v>
      </c>
      <c r="O24" s="379">
        <v>14284</v>
      </c>
      <c r="P24" s="379">
        <f>O24+N24</f>
        <v>125334</v>
      </c>
      <c r="Q24" s="383">
        <f>(L24/P24-1)</f>
        <v>-0.05673640033829608</v>
      </c>
    </row>
    <row r="25" spans="1:17" s="107" customFormat="1" ht="18" customHeight="1">
      <c r="A25" s="377" t="s">
        <v>241</v>
      </c>
      <c r="B25" s="378">
        <v>22824</v>
      </c>
      <c r="C25" s="379">
        <v>8</v>
      </c>
      <c r="D25" s="379">
        <f t="shared" si="3"/>
        <v>22832</v>
      </c>
      <c r="E25" s="380">
        <f aca="true" t="shared" si="11" ref="E25:E38">D25/$D$8</f>
        <v>0.01214608281913391</v>
      </c>
      <c r="F25" s="381">
        <v>29265</v>
      </c>
      <c r="G25" s="379">
        <v>3844</v>
      </c>
      <c r="H25" s="379">
        <f t="shared" si="0"/>
        <v>33109</v>
      </c>
      <c r="I25" s="382">
        <f aca="true" t="shared" si="12" ref="I25:I38">(D25/H25-1)</f>
        <v>-0.3103989851701954</v>
      </c>
      <c r="J25" s="381">
        <v>101217</v>
      </c>
      <c r="K25" s="379">
        <v>1990</v>
      </c>
      <c r="L25" s="379">
        <f t="shared" si="1"/>
        <v>103207</v>
      </c>
      <c r="M25" s="382">
        <f aca="true" t="shared" si="13" ref="M25:M38">(L25/$L$8)</f>
        <v>0.01385489910639277</v>
      </c>
      <c r="N25" s="381">
        <v>115106</v>
      </c>
      <c r="O25" s="379">
        <v>13899</v>
      </c>
      <c r="P25" s="379">
        <f t="shared" si="2"/>
        <v>129005</v>
      </c>
      <c r="Q25" s="383">
        <f aca="true" t="shared" si="14" ref="Q25:Q38">(L25/P25-1)</f>
        <v>-0.1999767450873997</v>
      </c>
    </row>
    <row r="26" spans="1:17" s="107" customFormat="1" ht="18" customHeight="1">
      <c r="A26" s="377" t="s">
        <v>242</v>
      </c>
      <c r="B26" s="378">
        <v>22203</v>
      </c>
      <c r="C26" s="379">
        <v>4</v>
      </c>
      <c r="D26" s="379">
        <f t="shared" si="3"/>
        <v>22207</v>
      </c>
      <c r="E26" s="380">
        <f t="shared" si="11"/>
        <v>0.011813597633343848</v>
      </c>
      <c r="F26" s="381">
        <v>30759</v>
      </c>
      <c r="G26" s="379"/>
      <c r="H26" s="379">
        <f>G26+F26</f>
        <v>30759</v>
      </c>
      <c r="I26" s="382">
        <f t="shared" si="12"/>
        <v>-0.2780324457882246</v>
      </c>
      <c r="J26" s="381">
        <v>78529</v>
      </c>
      <c r="K26" s="379">
        <v>1472</v>
      </c>
      <c r="L26" s="379">
        <f>K26+J26</f>
        <v>80001</v>
      </c>
      <c r="M26" s="382">
        <f t="shared" si="13"/>
        <v>0.010739637654524674</v>
      </c>
      <c r="N26" s="381">
        <v>129553</v>
      </c>
      <c r="O26" s="379">
        <v>42</v>
      </c>
      <c r="P26" s="379">
        <f>O26+N26</f>
        <v>129595</v>
      </c>
      <c r="Q26" s="383">
        <f t="shared" si="14"/>
        <v>-0.3826845171495814</v>
      </c>
    </row>
    <row r="27" spans="1:17" s="107" customFormat="1" ht="18" customHeight="1">
      <c r="A27" s="377" t="s">
        <v>243</v>
      </c>
      <c r="B27" s="378">
        <v>21217</v>
      </c>
      <c r="C27" s="379">
        <v>10</v>
      </c>
      <c r="D27" s="379">
        <f t="shared" si="3"/>
        <v>21227</v>
      </c>
      <c r="E27" s="380">
        <f t="shared" si="11"/>
        <v>0.011292260862025031</v>
      </c>
      <c r="F27" s="381">
        <v>15021</v>
      </c>
      <c r="G27" s="379">
        <v>19</v>
      </c>
      <c r="H27" s="379">
        <f>G27+F27</f>
        <v>15040</v>
      </c>
      <c r="I27" s="382">
        <f t="shared" si="12"/>
        <v>0.41136968085106385</v>
      </c>
      <c r="J27" s="381">
        <v>92401</v>
      </c>
      <c r="K27" s="379">
        <v>10</v>
      </c>
      <c r="L27" s="379">
        <f>K27+J27</f>
        <v>92411</v>
      </c>
      <c r="M27" s="382">
        <f t="shared" si="13"/>
        <v>0.01240560312111448</v>
      </c>
      <c r="N27" s="381">
        <v>62744</v>
      </c>
      <c r="O27" s="379">
        <v>1107</v>
      </c>
      <c r="P27" s="379">
        <f>O27+N27</f>
        <v>63851</v>
      </c>
      <c r="Q27" s="383">
        <f t="shared" si="14"/>
        <v>0.4472913501746254</v>
      </c>
    </row>
    <row r="28" spans="1:17" s="107" customFormat="1" ht="18" customHeight="1">
      <c r="A28" s="377" t="s">
        <v>244</v>
      </c>
      <c r="B28" s="378">
        <v>20593</v>
      </c>
      <c r="C28" s="379">
        <v>14</v>
      </c>
      <c r="D28" s="379">
        <f t="shared" si="3"/>
        <v>20607</v>
      </c>
      <c r="E28" s="380">
        <f t="shared" si="11"/>
        <v>0.01096243555772129</v>
      </c>
      <c r="F28" s="381">
        <v>23201</v>
      </c>
      <c r="G28" s="379">
        <v>477</v>
      </c>
      <c r="H28" s="379">
        <f>G28+F28</f>
        <v>23678</v>
      </c>
      <c r="I28" s="382">
        <f t="shared" si="12"/>
        <v>-0.12969845426133964</v>
      </c>
      <c r="J28" s="381">
        <v>79180</v>
      </c>
      <c r="K28" s="379">
        <v>119</v>
      </c>
      <c r="L28" s="379">
        <f>K28+J28</f>
        <v>79299</v>
      </c>
      <c r="M28" s="382">
        <f t="shared" si="13"/>
        <v>0.0106453985120955</v>
      </c>
      <c r="N28" s="381">
        <v>104511</v>
      </c>
      <c r="O28" s="379">
        <v>1398</v>
      </c>
      <c r="P28" s="379">
        <f>O28+N28</f>
        <v>105909</v>
      </c>
      <c r="Q28" s="383">
        <f t="shared" si="14"/>
        <v>-0.2512534345523043</v>
      </c>
    </row>
    <row r="29" spans="1:17" s="107" customFormat="1" ht="18" customHeight="1">
      <c r="A29" s="377" t="s">
        <v>245</v>
      </c>
      <c r="B29" s="378">
        <v>18121</v>
      </c>
      <c r="C29" s="379">
        <v>392</v>
      </c>
      <c r="D29" s="379">
        <f t="shared" si="3"/>
        <v>18513</v>
      </c>
      <c r="E29" s="380">
        <f t="shared" si="11"/>
        <v>0.009848477191250267</v>
      </c>
      <c r="F29" s="381">
        <v>20557</v>
      </c>
      <c r="G29" s="379"/>
      <c r="H29" s="379">
        <f t="shared" si="0"/>
        <v>20557</v>
      </c>
      <c r="I29" s="382">
        <f t="shared" si="12"/>
        <v>-0.09943085080507852</v>
      </c>
      <c r="J29" s="381">
        <v>67774</v>
      </c>
      <c r="K29" s="379">
        <v>696</v>
      </c>
      <c r="L29" s="379">
        <f t="shared" si="1"/>
        <v>68470</v>
      </c>
      <c r="M29" s="382">
        <f t="shared" si="13"/>
        <v>0.009191672481660284</v>
      </c>
      <c r="N29" s="381">
        <v>87316</v>
      </c>
      <c r="O29" s="379">
        <v>136</v>
      </c>
      <c r="P29" s="379">
        <f t="shared" si="2"/>
        <v>87452</v>
      </c>
      <c r="Q29" s="383">
        <f t="shared" si="14"/>
        <v>-0.21705621369436945</v>
      </c>
    </row>
    <row r="30" spans="1:17" s="107" customFormat="1" ht="18" customHeight="1">
      <c r="A30" s="377" t="s">
        <v>246</v>
      </c>
      <c r="B30" s="378">
        <v>18027</v>
      </c>
      <c r="C30" s="379">
        <v>144</v>
      </c>
      <c r="D30" s="379">
        <f t="shared" si="3"/>
        <v>18171</v>
      </c>
      <c r="E30" s="380">
        <f t="shared" si="11"/>
        <v>0.009666541297585944</v>
      </c>
      <c r="F30" s="381">
        <v>15606</v>
      </c>
      <c r="G30" s="379">
        <v>132</v>
      </c>
      <c r="H30" s="379">
        <f>G30+F30</f>
        <v>15738</v>
      </c>
      <c r="I30" s="382">
        <f t="shared" si="12"/>
        <v>0.15459397636294314</v>
      </c>
      <c r="J30" s="381">
        <v>68679</v>
      </c>
      <c r="K30" s="379">
        <v>429</v>
      </c>
      <c r="L30" s="379">
        <f>K30+J30</f>
        <v>69108</v>
      </c>
      <c r="M30" s="382">
        <f t="shared" si="13"/>
        <v>0.009277320021360872</v>
      </c>
      <c r="N30" s="381">
        <v>60982</v>
      </c>
      <c r="O30" s="379">
        <v>492</v>
      </c>
      <c r="P30" s="379">
        <f>O30+N30</f>
        <v>61474</v>
      </c>
      <c r="Q30" s="383">
        <f t="shared" si="14"/>
        <v>0.1241825812538635</v>
      </c>
    </row>
    <row r="31" spans="1:17" s="107" customFormat="1" ht="18" customHeight="1">
      <c r="A31" s="377" t="s">
        <v>247</v>
      </c>
      <c r="B31" s="378">
        <v>17143</v>
      </c>
      <c r="C31" s="379">
        <v>944</v>
      </c>
      <c r="D31" s="379">
        <f t="shared" si="3"/>
        <v>18087</v>
      </c>
      <c r="E31" s="380">
        <f t="shared" si="11"/>
        <v>0.00962185528861576</v>
      </c>
      <c r="F31" s="381">
        <v>19551</v>
      </c>
      <c r="G31" s="379">
        <v>82</v>
      </c>
      <c r="H31" s="379">
        <f>G31+F31</f>
        <v>19633</v>
      </c>
      <c r="I31" s="382">
        <f t="shared" si="12"/>
        <v>-0.07874497020322924</v>
      </c>
      <c r="J31" s="381">
        <v>70101</v>
      </c>
      <c r="K31" s="379">
        <v>3644</v>
      </c>
      <c r="L31" s="379">
        <f>K31+J31</f>
        <v>73745</v>
      </c>
      <c r="M31" s="382">
        <f t="shared" si="13"/>
        <v>0.009899808487805428</v>
      </c>
      <c r="N31" s="381">
        <v>74860</v>
      </c>
      <c r="O31" s="379">
        <v>322</v>
      </c>
      <c r="P31" s="379">
        <f>O31+N31</f>
        <v>75182</v>
      </c>
      <c r="Q31" s="383">
        <f t="shared" si="14"/>
        <v>-0.019113617621239087</v>
      </c>
    </row>
    <row r="32" spans="1:17" s="107" customFormat="1" ht="18" customHeight="1">
      <c r="A32" s="377" t="s">
        <v>248</v>
      </c>
      <c r="B32" s="378">
        <v>17485</v>
      </c>
      <c r="C32" s="379">
        <v>450</v>
      </c>
      <c r="D32" s="379">
        <f t="shared" si="3"/>
        <v>17935</v>
      </c>
      <c r="E32" s="380">
        <f t="shared" si="11"/>
        <v>0.009540994891431617</v>
      </c>
      <c r="F32" s="381">
        <v>16724</v>
      </c>
      <c r="G32" s="379">
        <v>235</v>
      </c>
      <c r="H32" s="379">
        <f>G32+F32</f>
        <v>16959</v>
      </c>
      <c r="I32" s="382">
        <f t="shared" si="12"/>
        <v>0.05755056312282569</v>
      </c>
      <c r="J32" s="381">
        <v>65276</v>
      </c>
      <c r="K32" s="379">
        <v>1265</v>
      </c>
      <c r="L32" s="379">
        <f>K32+J32</f>
        <v>66541</v>
      </c>
      <c r="M32" s="382">
        <f t="shared" si="13"/>
        <v>0.008932716205669008</v>
      </c>
      <c r="N32" s="381">
        <v>66109</v>
      </c>
      <c r="O32" s="379">
        <v>1023</v>
      </c>
      <c r="P32" s="379">
        <f>O32+N32</f>
        <v>67132</v>
      </c>
      <c r="Q32" s="383">
        <f t="shared" si="14"/>
        <v>-0.008803551212536509</v>
      </c>
    </row>
    <row r="33" spans="1:17" s="107" customFormat="1" ht="18" customHeight="1">
      <c r="A33" s="377" t="s">
        <v>249</v>
      </c>
      <c r="B33" s="378">
        <v>15404</v>
      </c>
      <c r="C33" s="379">
        <v>766</v>
      </c>
      <c r="D33" s="379">
        <f t="shared" si="3"/>
        <v>16170</v>
      </c>
      <c r="E33" s="380">
        <f t="shared" si="11"/>
        <v>0.008602056726760482</v>
      </c>
      <c r="F33" s="381">
        <v>14784</v>
      </c>
      <c r="G33" s="379"/>
      <c r="H33" s="379">
        <f>G33+F33</f>
        <v>14784</v>
      </c>
      <c r="I33" s="382">
        <f t="shared" si="12"/>
        <v>0.09375</v>
      </c>
      <c r="J33" s="381">
        <v>56172</v>
      </c>
      <c r="K33" s="379">
        <v>3503</v>
      </c>
      <c r="L33" s="379">
        <f>K33+J33</f>
        <v>59675</v>
      </c>
      <c r="M33" s="382">
        <f t="shared" si="13"/>
        <v>0.008010998325442931</v>
      </c>
      <c r="N33" s="381">
        <v>58929</v>
      </c>
      <c r="O33" s="379">
        <v>4</v>
      </c>
      <c r="P33" s="379">
        <f>O33+N33</f>
        <v>58933</v>
      </c>
      <c r="Q33" s="383">
        <f t="shared" si="14"/>
        <v>0.012590568951181824</v>
      </c>
    </row>
    <row r="34" spans="1:17" s="107" customFormat="1" ht="18" customHeight="1">
      <c r="A34" s="377" t="s">
        <v>250</v>
      </c>
      <c r="B34" s="378">
        <v>15206</v>
      </c>
      <c r="C34" s="379">
        <v>12</v>
      </c>
      <c r="D34" s="379">
        <f t="shared" si="3"/>
        <v>15218</v>
      </c>
      <c r="E34" s="380">
        <f t="shared" si="11"/>
        <v>0.00809561529176506</v>
      </c>
      <c r="F34" s="381">
        <v>14720</v>
      </c>
      <c r="G34" s="379">
        <v>13</v>
      </c>
      <c r="H34" s="379">
        <f>G34+F34</f>
        <v>14733</v>
      </c>
      <c r="I34" s="382">
        <f t="shared" si="12"/>
        <v>0.03291929681667005</v>
      </c>
      <c r="J34" s="381">
        <v>63734</v>
      </c>
      <c r="K34" s="379">
        <v>15</v>
      </c>
      <c r="L34" s="379">
        <f>K34+J34</f>
        <v>63749</v>
      </c>
      <c r="M34" s="382">
        <f t="shared" si="13"/>
        <v>0.008557907536634459</v>
      </c>
      <c r="N34" s="381">
        <v>56921</v>
      </c>
      <c r="O34" s="379">
        <v>115</v>
      </c>
      <c r="P34" s="379">
        <f>O34+N34</f>
        <v>57036</v>
      </c>
      <c r="Q34" s="383">
        <f t="shared" si="14"/>
        <v>0.11769759450171824</v>
      </c>
    </row>
    <row r="35" spans="1:17" s="107" customFormat="1" ht="18" customHeight="1">
      <c r="A35" s="377" t="s">
        <v>251</v>
      </c>
      <c r="B35" s="378">
        <v>14448</v>
      </c>
      <c r="C35" s="379">
        <v>149</v>
      </c>
      <c r="D35" s="379">
        <f t="shared" si="3"/>
        <v>14597</v>
      </c>
      <c r="E35" s="380">
        <f t="shared" si="11"/>
        <v>0.007765258011164055</v>
      </c>
      <c r="F35" s="381">
        <v>15981</v>
      </c>
      <c r="G35" s="379"/>
      <c r="H35" s="379">
        <f t="shared" si="0"/>
        <v>15981</v>
      </c>
      <c r="I35" s="382">
        <f t="shared" si="12"/>
        <v>-0.08660284087353731</v>
      </c>
      <c r="J35" s="381">
        <v>45324</v>
      </c>
      <c r="K35" s="379">
        <v>214</v>
      </c>
      <c r="L35" s="379">
        <f t="shared" si="1"/>
        <v>45538</v>
      </c>
      <c r="M35" s="382">
        <f t="shared" si="13"/>
        <v>0.006113193828973945</v>
      </c>
      <c r="N35" s="381">
        <v>65480</v>
      </c>
      <c r="O35" s="379">
        <v>1214</v>
      </c>
      <c r="P35" s="379">
        <f t="shared" si="2"/>
        <v>66694</v>
      </c>
      <c r="Q35" s="383">
        <f t="shared" si="14"/>
        <v>-0.3172099439229916</v>
      </c>
    </row>
    <row r="36" spans="1:17" s="107" customFormat="1" ht="18" customHeight="1">
      <c r="A36" s="377" t="s">
        <v>252</v>
      </c>
      <c r="B36" s="378">
        <v>13606</v>
      </c>
      <c r="C36" s="379">
        <v>396</v>
      </c>
      <c r="D36" s="379">
        <f t="shared" si="3"/>
        <v>14002</v>
      </c>
      <c r="E36" s="380">
        <f t="shared" si="11"/>
        <v>0.007448732114291916</v>
      </c>
      <c r="F36" s="381">
        <v>14903</v>
      </c>
      <c r="G36" s="379">
        <v>1542</v>
      </c>
      <c r="H36" s="379">
        <f t="shared" si="0"/>
        <v>16445</v>
      </c>
      <c r="I36" s="382">
        <f t="shared" si="12"/>
        <v>-0.1485557920340529</v>
      </c>
      <c r="J36" s="381">
        <v>54091</v>
      </c>
      <c r="K36" s="379">
        <v>2314</v>
      </c>
      <c r="L36" s="379">
        <f t="shared" si="1"/>
        <v>56405</v>
      </c>
      <c r="M36" s="382">
        <f t="shared" si="13"/>
        <v>0.007572021123529259</v>
      </c>
      <c r="N36" s="381">
        <v>64170</v>
      </c>
      <c r="O36" s="379">
        <v>7305</v>
      </c>
      <c r="P36" s="379">
        <f t="shared" si="2"/>
        <v>71475</v>
      </c>
      <c r="Q36" s="383">
        <f t="shared" si="14"/>
        <v>-0.21084295208114723</v>
      </c>
    </row>
    <row r="37" spans="1:17" s="107" customFormat="1" ht="18" customHeight="1">
      <c r="A37" s="377" t="s">
        <v>253</v>
      </c>
      <c r="B37" s="378">
        <v>11712</v>
      </c>
      <c r="C37" s="379">
        <v>215</v>
      </c>
      <c r="D37" s="379">
        <f t="shared" si="3"/>
        <v>11927</v>
      </c>
      <c r="E37" s="380">
        <f t="shared" si="11"/>
        <v>0.00634488129746891</v>
      </c>
      <c r="F37" s="381">
        <v>10019</v>
      </c>
      <c r="G37" s="379">
        <v>81</v>
      </c>
      <c r="H37" s="379">
        <f t="shared" si="0"/>
        <v>10100</v>
      </c>
      <c r="I37" s="382">
        <f t="shared" si="12"/>
        <v>0.18089108910891083</v>
      </c>
      <c r="J37" s="381">
        <v>43454</v>
      </c>
      <c r="K37" s="379">
        <v>381</v>
      </c>
      <c r="L37" s="379">
        <f t="shared" si="1"/>
        <v>43835</v>
      </c>
      <c r="M37" s="382">
        <f t="shared" si="13"/>
        <v>0.005884576650117987</v>
      </c>
      <c r="N37" s="381">
        <v>39248</v>
      </c>
      <c r="O37" s="379">
        <v>81</v>
      </c>
      <c r="P37" s="379">
        <f t="shared" si="2"/>
        <v>39329</v>
      </c>
      <c r="Q37" s="383">
        <f t="shared" si="14"/>
        <v>0.11457194436675233</v>
      </c>
    </row>
    <row r="38" spans="1:17" s="107" customFormat="1" ht="18" customHeight="1">
      <c r="A38" s="377" t="s">
        <v>254</v>
      </c>
      <c r="B38" s="378">
        <v>11577</v>
      </c>
      <c r="C38" s="379">
        <v>84</v>
      </c>
      <c r="D38" s="379">
        <f t="shared" si="3"/>
        <v>11661</v>
      </c>
      <c r="E38" s="380">
        <f t="shared" si="11"/>
        <v>0.00620337560239666</v>
      </c>
      <c r="F38" s="381">
        <v>10951</v>
      </c>
      <c r="G38" s="379"/>
      <c r="H38" s="379">
        <f t="shared" si="0"/>
        <v>10951</v>
      </c>
      <c r="I38" s="382">
        <f t="shared" si="12"/>
        <v>0.06483426171125917</v>
      </c>
      <c r="J38" s="381">
        <v>47240</v>
      </c>
      <c r="K38" s="379">
        <v>142</v>
      </c>
      <c r="L38" s="379">
        <f t="shared" si="1"/>
        <v>47382</v>
      </c>
      <c r="M38" s="382">
        <f t="shared" si="13"/>
        <v>0.006360739382591319</v>
      </c>
      <c r="N38" s="381">
        <v>45812</v>
      </c>
      <c r="O38" s="379">
        <v>28</v>
      </c>
      <c r="P38" s="379">
        <f t="shared" si="2"/>
        <v>45840</v>
      </c>
      <c r="Q38" s="383">
        <f t="shared" si="14"/>
        <v>0.033638743455497444</v>
      </c>
    </row>
    <row r="39" spans="1:17" s="107" customFormat="1" ht="18" customHeight="1">
      <c r="A39" s="377" t="s">
        <v>255</v>
      </c>
      <c r="B39" s="378">
        <v>10714</v>
      </c>
      <c r="C39" s="379">
        <v>149</v>
      </c>
      <c r="D39" s="379">
        <f t="shared" si="3"/>
        <v>10863</v>
      </c>
      <c r="E39" s="380">
        <f aca="true" t="shared" si="15" ref="E39:E59">D39/$D$8</f>
        <v>0.005778858517179909</v>
      </c>
      <c r="F39" s="381">
        <v>8390</v>
      </c>
      <c r="G39" s="379">
        <v>47</v>
      </c>
      <c r="H39" s="379">
        <f t="shared" si="0"/>
        <v>8437</v>
      </c>
      <c r="I39" s="382">
        <f aca="true" t="shared" si="16" ref="I39:I59">(D39/H39-1)</f>
        <v>0.2875429655090671</v>
      </c>
      <c r="J39" s="381">
        <v>40430</v>
      </c>
      <c r="K39" s="379">
        <v>468</v>
      </c>
      <c r="L39" s="379">
        <f t="shared" si="1"/>
        <v>40898</v>
      </c>
      <c r="M39" s="382">
        <f aca="true" t="shared" si="17" ref="M39:M59">(L39/$L$8)</f>
        <v>0.005490302631151487</v>
      </c>
      <c r="N39" s="381">
        <v>36458</v>
      </c>
      <c r="O39" s="379">
        <v>100</v>
      </c>
      <c r="P39" s="379">
        <f t="shared" si="2"/>
        <v>36558</v>
      </c>
      <c r="Q39" s="383">
        <f aca="true" t="shared" si="18" ref="Q39:Q59">(L39/P39-1)</f>
        <v>0.11871546583511128</v>
      </c>
    </row>
    <row r="40" spans="1:17" s="107" customFormat="1" ht="18" customHeight="1">
      <c r="A40" s="377" t="s">
        <v>256</v>
      </c>
      <c r="B40" s="378">
        <v>8772</v>
      </c>
      <c r="C40" s="379">
        <v>163</v>
      </c>
      <c r="D40" s="379">
        <f t="shared" si="3"/>
        <v>8935</v>
      </c>
      <c r="E40" s="380">
        <f t="shared" si="15"/>
        <v>0.004753208216054725</v>
      </c>
      <c r="F40" s="381">
        <v>8935</v>
      </c>
      <c r="G40" s="379">
        <v>20</v>
      </c>
      <c r="H40" s="379">
        <f t="shared" si="0"/>
        <v>8955</v>
      </c>
      <c r="I40" s="382">
        <f t="shared" si="16"/>
        <v>-0.002233389168062483</v>
      </c>
      <c r="J40" s="381">
        <v>33493</v>
      </c>
      <c r="K40" s="379">
        <v>212</v>
      </c>
      <c r="L40" s="379">
        <f t="shared" si="1"/>
        <v>33705</v>
      </c>
      <c r="M40" s="382">
        <f t="shared" si="17"/>
        <v>0.004524687030734042</v>
      </c>
      <c r="N40" s="381">
        <v>35450</v>
      </c>
      <c r="O40" s="379">
        <v>22</v>
      </c>
      <c r="P40" s="379">
        <f t="shared" si="2"/>
        <v>35472</v>
      </c>
      <c r="Q40" s="383">
        <f t="shared" si="18"/>
        <v>-0.04981393775372123</v>
      </c>
    </row>
    <row r="41" spans="1:17" s="107" customFormat="1" ht="18" customHeight="1">
      <c r="A41" s="377" t="s">
        <v>257</v>
      </c>
      <c r="B41" s="378">
        <v>7817</v>
      </c>
      <c r="C41" s="379">
        <v>496</v>
      </c>
      <c r="D41" s="379">
        <f t="shared" si="3"/>
        <v>8313</v>
      </c>
      <c r="E41" s="380">
        <f t="shared" si="15"/>
        <v>0.004422318959156456</v>
      </c>
      <c r="F41" s="381">
        <v>7360</v>
      </c>
      <c r="G41" s="379"/>
      <c r="H41" s="379">
        <f t="shared" si="0"/>
        <v>7360</v>
      </c>
      <c r="I41" s="382">
        <f t="shared" si="16"/>
        <v>0.12948369565217388</v>
      </c>
      <c r="J41" s="381">
        <v>32237</v>
      </c>
      <c r="K41" s="379">
        <v>846</v>
      </c>
      <c r="L41" s="379">
        <f t="shared" si="1"/>
        <v>33083</v>
      </c>
      <c r="M41" s="382">
        <f t="shared" si="17"/>
        <v>0.004441187391715601</v>
      </c>
      <c r="N41" s="381">
        <v>31005</v>
      </c>
      <c r="O41" s="379">
        <v>13</v>
      </c>
      <c r="P41" s="379">
        <f t="shared" si="2"/>
        <v>31018</v>
      </c>
      <c r="Q41" s="383">
        <f t="shared" si="18"/>
        <v>0.06657424721129668</v>
      </c>
    </row>
    <row r="42" spans="1:17" s="107" customFormat="1" ht="18" customHeight="1">
      <c r="A42" s="377" t="s">
        <v>258</v>
      </c>
      <c r="B42" s="378">
        <v>7540</v>
      </c>
      <c r="C42" s="379">
        <v>469</v>
      </c>
      <c r="D42" s="379">
        <f t="shared" si="3"/>
        <v>8009</v>
      </c>
      <c r="E42" s="380">
        <f t="shared" si="15"/>
        <v>0.00426059816478817</v>
      </c>
      <c r="F42" s="381">
        <v>6124</v>
      </c>
      <c r="G42" s="379">
        <v>10</v>
      </c>
      <c r="H42" s="379">
        <f t="shared" si="0"/>
        <v>6134</v>
      </c>
      <c r="I42" s="382">
        <f t="shared" si="16"/>
        <v>0.3056732963808282</v>
      </c>
      <c r="J42" s="381">
        <v>29966</v>
      </c>
      <c r="K42" s="379">
        <v>1589</v>
      </c>
      <c r="L42" s="379">
        <f t="shared" si="1"/>
        <v>31555</v>
      </c>
      <c r="M42" s="382">
        <f t="shared" si="17"/>
        <v>0.004236062876570619</v>
      </c>
      <c r="N42" s="381">
        <v>27430</v>
      </c>
      <c r="O42" s="379">
        <v>22</v>
      </c>
      <c r="P42" s="379">
        <f t="shared" si="2"/>
        <v>27452</v>
      </c>
      <c r="Q42" s="383">
        <f t="shared" si="18"/>
        <v>0.14946087716741951</v>
      </c>
    </row>
    <row r="43" spans="1:17" s="107" customFormat="1" ht="18" customHeight="1">
      <c r="A43" s="377" t="s">
        <v>259</v>
      </c>
      <c r="B43" s="378">
        <v>7840</v>
      </c>
      <c r="C43" s="379">
        <v>0</v>
      </c>
      <c r="D43" s="379">
        <f t="shared" si="3"/>
        <v>7840</v>
      </c>
      <c r="E43" s="380">
        <f t="shared" si="15"/>
        <v>0.004170694170550537</v>
      </c>
      <c r="F43" s="381">
        <v>8593</v>
      </c>
      <c r="G43" s="379">
        <v>195</v>
      </c>
      <c r="H43" s="379">
        <f t="shared" si="0"/>
        <v>8788</v>
      </c>
      <c r="I43" s="382">
        <f t="shared" si="16"/>
        <v>-0.10787437414656353</v>
      </c>
      <c r="J43" s="381">
        <v>31117</v>
      </c>
      <c r="K43" s="379">
        <v>18</v>
      </c>
      <c r="L43" s="379">
        <f t="shared" si="1"/>
        <v>31135</v>
      </c>
      <c r="M43" s="382">
        <f t="shared" si="17"/>
        <v>0.004179680483664276</v>
      </c>
      <c r="N43" s="381">
        <v>36160</v>
      </c>
      <c r="O43" s="379">
        <v>227</v>
      </c>
      <c r="P43" s="379">
        <f t="shared" si="2"/>
        <v>36387</v>
      </c>
      <c r="Q43" s="383">
        <f t="shared" si="18"/>
        <v>-0.14433726330832441</v>
      </c>
    </row>
    <row r="44" spans="1:17" s="107" customFormat="1" ht="18" customHeight="1">
      <c r="A44" s="377" t="s">
        <v>260</v>
      </c>
      <c r="B44" s="378">
        <v>6799</v>
      </c>
      <c r="C44" s="379">
        <v>289</v>
      </c>
      <c r="D44" s="379">
        <f t="shared" si="3"/>
        <v>7088</v>
      </c>
      <c r="E44" s="380">
        <f t="shared" si="15"/>
        <v>0.0037706479950079344</v>
      </c>
      <c r="F44" s="381">
        <v>5067</v>
      </c>
      <c r="G44" s="379">
        <v>297</v>
      </c>
      <c r="H44" s="379">
        <f t="shared" si="0"/>
        <v>5364</v>
      </c>
      <c r="I44" s="382">
        <f t="shared" si="16"/>
        <v>0.3214019388516032</v>
      </c>
      <c r="J44" s="381">
        <v>23770</v>
      </c>
      <c r="K44" s="379">
        <v>1159</v>
      </c>
      <c r="L44" s="379">
        <f t="shared" si="1"/>
        <v>24929</v>
      </c>
      <c r="M44" s="382">
        <f t="shared" si="17"/>
        <v>0.0033465635065767375</v>
      </c>
      <c r="N44" s="381">
        <v>21275</v>
      </c>
      <c r="O44" s="379">
        <v>1166</v>
      </c>
      <c r="P44" s="379">
        <f t="shared" si="2"/>
        <v>22441</v>
      </c>
      <c r="Q44" s="383">
        <f t="shared" si="18"/>
        <v>0.11086849962122902</v>
      </c>
    </row>
    <row r="45" spans="1:17" s="107" customFormat="1" ht="18" customHeight="1">
      <c r="A45" s="377" t="s">
        <v>261</v>
      </c>
      <c r="B45" s="378">
        <v>7002</v>
      </c>
      <c r="C45" s="379">
        <v>15</v>
      </c>
      <c r="D45" s="379">
        <f t="shared" si="3"/>
        <v>7017</v>
      </c>
      <c r="E45" s="380">
        <f t="shared" si="15"/>
        <v>0.0037328776779021835</v>
      </c>
      <c r="F45" s="381">
        <v>6486</v>
      </c>
      <c r="G45" s="379">
        <v>156</v>
      </c>
      <c r="H45" s="379">
        <f t="shared" si="0"/>
        <v>6642</v>
      </c>
      <c r="I45" s="382">
        <f t="shared" si="16"/>
        <v>0.05645889792231262</v>
      </c>
      <c r="J45" s="381">
        <v>27525</v>
      </c>
      <c r="K45" s="379">
        <v>128</v>
      </c>
      <c r="L45" s="379">
        <f t="shared" si="1"/>
        <v>27653</v>
      </c>
      <c r="M45" s="382">
        <f t="shared" si="17"/>
        <v>0.0037122435977121637</v>
      </c>
      <c r="N45" s="381">
        <v>26543</v>
      </c>
      <c r="O45" s="379">
        <v>211</v>
      </c>
      <c r="P45" s="379">
        <f t="shared" si="2"/>
        <v>26754</v>
      </c>
      <c r="Q45" s="383">
        <f t="shared" si="18"/>
        <v>0.03360245196979883</v>
      </c>
    </row>
    <row r="46" spans="1:17" s="107" customFormat="1" ht="18" customHeight="1">
      <c r="A46" s="377" t="s">
        <v>262</v>
      </c>
      <c r="B46" s="378">
        <v>6732</v>
      </c>
      <c r="C46" s="379">
        <v>16</v>
      </c>
      <c r="D46" s="379">
        <f t="shared" si="3"/>
        <v>6748</v>
      </c>
      <c r="E46" s="380">
        <f t="shared" si="15"/>
        <v>0.0035897760539381407</v>
      </c>
      <c r="F46" s="381">
        <v>6764</v>
      </c>
      <c r="G46" s="379">
        <v>36</v>
      </c>
      <c r="H46" s="379">
        <f t="shared" si="0"/>
        <v>6800</v>
      </c>
      <c r="I46" s="382">
        <f t="shared" si="16"/>
        <v>-0.007647058823529451</v>
      </c>
      <c r="J46" s="381">
        <v>28729</v>
      </c>
      <c r="K46" s="379">
        <v>69</v>
      </c>
      <c r="L46" s="379">
        <f t="shared" si="1"/>
        <v>28798</v>
      </c>
      <c r="M46" s="382">
        <f t="shared" si="17"/>
        <v>0.003865952740278266</v>
      </c>
      <c r="N46" s="381">
        <v>30074</v>
      </c>
      <c r="O46" s="379">
        <v>187</v>
      </c>
      <c r="P46" s="379">
        <f t="shared" si="2"/>
        <v>30261</v>
      </c>
      <c r="Q46" s="383">
        <f t="shared" si="18"/>
        <v>-0.04834605597964381</v>
      </c>
    </row>
    <row r="47" spans="1:17" s="107" customFormat="1" ht="18" customHeight="1">
      <c r="A47" s="377" t="s">
        <v>263</v>
      </c>
      <c r="B47" s="378">
        <v>6502</v>
      </c>
      <c r="C47" s="379">
        <v>0</v>
      </c>
      <c r="D47" s="379">
        <f t="shared" si="3"/>
        <v>6502</v>
      </c>
      <c r="E47" s="380">
        <f t="shared" si="15"/>
        <v>0.0034589098848111723</v>
      </c>
      <c r="F47" s="381">
        <v>5433</v>
      </c>
      <c r="G47" s="379">
        <v>20</v>
      </c>
      <c r="H47" s="379">
        <f t="shared" si="0"/>
        <v>5453</v>
      </c>
      <c r="I47" s="382">
        <f t="shared" si="16"/>
        <v>0.19237117183201913</v>
      </c>
      <c r="J47" s="381">
        <v>23168</v>
      </c>
      <c r="K47" s="379">
        <v>84</v>
      </c>
      <c r="L47" s="379">
        <f t="shared" si="1"/>
        <v>23252</v>
      </c>
      <c r="M47" s="382">
        <f t="shared" si="17"/>
        <v>0.0031214366663292674</v>
      </c>
      <c r="N47" s="381">
        <v>21615</v>
      </c>
      <c r="O47" s="379">
        <v>206</v>
      </c>
      <c r="P47" s="379">
        <f t="shared" si="2"/>
        <v>21821</v>
      </c>
      <c r="Q47" s="383">
        <f t="shared" si="18"/>
        <v>0.06557902937537241</v>
      </c>
    </row>
    <row r="48" spans="1:17" s="107" customFormat="1" ht="18" customHeight="1">
      <c r="A48" s="377" t="s">
        <v>264</v>
      </c>
      <c r="B48" s="378">
        <v>5898</v>
      </c>
      <c r="C48" s="379">
        <v>37</v>
      </c>
      <c r="D48" s="379">
        <f t="shared" si="3"/>
        <v>5935</v>
      </c>
      <c r="E48" s="380">
        <f t="shared" si="15"/>
        <v>0.0031572793242624284</v>
      </c>
      <c r="F48" s="381">
        <v>7228</v>
      </c>
      <c r="G48" s="379">
        <v>26</v>
      </c>
      <c r="H48" s="379">
        <f t="shared" si="0"/>
        <v>7254</v>
      </c>
      <c r="I48" s="382">
        <f t="shared" si="16"/>
        <v>-0.1818307140887786</v>
      </c>
      <c r="J48" s="381">
        <v>21655</v>
      </c>
      <c r="K48" s="379">
        <v>300</v>
      </c>
      <c r="L48" s="379">
        <f t="shared" si="1"/>
        <v>21955</v>
      </c>
      <c r="M48" s="382">
        <f t="shared" si="17"/>
        <v>0.002947322467282774</v>
      </c>
      <c r="N48" s="381">
        <v>29289</v>
      </c>
      <c r="O48" s="379">
        <v>53</v>
      </c>
      <c r="P48" s="379">
        <f t="shared" si="2"/>
        <v>29342</v>
      </c>
      <c r="Q48" s="383">
        <f t="shared" si="18"/>
        <v>-0.25175516324722236</v>
      </c>
    </row>
    <row r="49" spans="1:17" s="107" customFormat="1" ht="18" customHeight="1">
      <c r="A49" s="377" t="s">
        <v>265</v>
      </c>
      <c r="B49" s="378">
        <v>5674</v>
      </c>
      <c r="C49" s="379">
        <v>14</v>
      </c>
      <c r="D49" s="379">
        <f t="shared" si="3"/>
        <v>5688</v>
      </c>
      <c r="E49" s="380">
        <f t="shared" si="15"/>
        <v>0.003025881178838196</v>
      </c>
      <c r="F49" s="381">
        <v>6467</v>
      </c>
      <c r="G49" s="379">
        <v>4</v>
      </c>
      <c r="H49" s="379">
        <f t="shared" si="0"/>
        <v>6471</v>
      </c>
      <c r="I49" s="382">
        <f t="shared" si="16"/>
        <v>-0.12100139082058414</v>
      </c>
      <c r="J49" s="381">
        <v>22880</v>
      </c>
      <c r="K49" s="379">
        <v>264</v>
      </c>
      <c r="L49" s="379">
        <f t="shared" si="1"/>
        <v>23144</v>
      </c>
      <c r="M49" s="382">
        <f t="shared" si="17"/>
        <v>0.003106938336724779</v>
      </c>
      <c r="N49" s="381">
        <v>23363</v>
      </c>
      <c r="O49" s="379">
        <v>25</v>
      </c>
      <c r="P49" s="379">
        <f t="shared" si="2"/>
        <v>23388</v>
      </c>
      <c r="Q49" s="383">
        <f t="shared" si="18"/>
        <v>-0.010432700530186412</v>
      </c>
    </row>
    <row r="50" spans="1:17" s="107" customFormat="1" ht="18" customHeight="1">
      <c r="A50" s="377" t="s">
        <v>266</v>
      </c>
      <c r="B50" s="378">
        <v>2594</v>
      </c>
      <c r="C50" s="379">
        <v>2708</v>
      </c>
      <c r="D50" s="379">
        <f t="shared" si="3"/>
        <v>5302</v>
      </c>
      <c r="E50" s="380">
        <f t="shared" si="15"/>
        <v>0.0028205383280942536</v>
      </c>
      <c r="F50" s="381">
        <v>2566</v>
      </c>
      <c r="G50" s="379">
        <v>8</v>
      </c>
      <c r="H50" s="379">
        <f t="shared" si="0"/>
        <v>2574</v>
      </c>
      <c r="I50" s="382">
        <f t="shared" si="16"/>
        <v>1.0598290598290596</v>
      </c>
      <c r="J50" s="381">
        <v>9139</v>
      </c>
      <c r="K50" s="379">
        <v>8716</v>
      </c>
      <c r="L50" s="379">
        <f t="shared" si="1"/>
        <v>17855</v>
      </c>
      <c r="M50" s="382">
        <f t="shared" si="17"/>
        <v>0.002396922917482757</v>
      </c>
      <c r="N50" s="381">
        <v>11122</v>
      </c>
      <c r="O50" s="379">
        <v>51</v>
      </c>
      <c r="P50" s="379">
        <f t="shared" si="2"/>
        <v>11173</v>
      </c>
      <c r="Q50" s="383">
        <f t="shared" si="18"/>
        <v>0.5980488678063187</v>
      </c>
    </row>
    <row r="51" spans="1:17" s="107" customFormat="1" ht="18" customHeight="1">
      <c r="A51" s="377" t="s">
        <v>267</v>
      </c>
      <c r="B51" s="378">
        <v>4866</v>
      </c>
      <c r="C51" s="379">
        <v>9</v>
      </c>
      <c r="D51" s="379">
        <f t="shared" si="3"/>
        <v>4875</v>
      </c>
      <c r="E51" s="380">
        <f t="shared" si="15"/>
        <v>0.002593384449162483</v>
      </c>
      <c r="F51" s="381">
        <v>4612</v>
      </c>
      <c r="G51" s="379">
        <v>4</v>
      </c>
      <c r="H51" s="379">
        <f t="shared" si="0"/>
        <v>4616</v>
      </c>
      <c r="I51" s="382">
        <f t="shared" si="16"/>
        <v>0.0561091854419411</v>
      </c>
      <c r="J51" s="381">
        <v>19942</v>
      </c>
      <c r="K51" s="379">
        <v>11</v>
      </c>
      <c r="L51" s="379">
        <f t="shared" si="1"/>
        <v>19953</v>
      </c>
      <c r="M51" s="382">
        <f t="shared" si="17"/>
        <v>0.002678566394429205</v>
      </c>
      <c r="N51" s="381">
        <v>24936</v>
      </c>
      <c r="O51" s="379">
        <v>31</v>
      </c>
      <c r="P51" s="379">
        <f t="shared" si="2"/>
        <v>24967</v>
      </c>
      <c r="Q51" s="383">
        <f t="shared" si="18"/>
        <v>-0.2008250891176353</v>
      </c>
    </row>
    <row r="52" spans="1:17" s="107" customFormat="1" ht="18" customHeight="1">
      <c r="A52" s="377" t="s">
        <v>268</v>
      </c>
      <c r="B52" s="378">
        <v>3906</v>
      </c>
      <c r="C52" s="379">
        <v>0</v>
      </c>
      <c r="D52" s="379">
        <f t="shared" si="3"/>
        <v>3906</v>
      </c>
      <c r="E52" s="380">
        <f t="shared" si="15"/>
        <v>0.002077899417113571</v>
      </c>
      <c r="F52" s="381">
        <v>4352</v>
      </c>
      <c r="G52" s="379">
        <v>113</v>
      </c>
      <c r="H52" s="379">
        <f t="shared" si="0"/>
        <v>4465</v>
      </c>
      <c r="I52" s="382">
        <f t="shared" si="16"/>
        <v>-0.1251959686450168</v>
      </c>
      <c r="J52" s="381">
        <v>15373</v>
      </c>
      <c r="K52" s="379">
        <v>50</v>
      </c>
      <c r="L52" s="379">
        <f t="shared" si="1"/>
        <v>15423</v>
      </c>
      <c r="M52" s="382">
        <f t="shared" si="17"/>
        <v>0.002070442013796503</v>
      </c>
      <c r="N52" s="381">
        <v>17848</v>
      </c>
      <c r="O52" s="379">
        <v>459</v>
      </c>
      <c r="P52" s="379">
        <f t="shared" si="2"/>
        <v>18307</v>
      </c>
      <c r="Q52" s="383">
        <f t="shared" si="18"/>
        <v>-0.15753536898454146</v>
      </c>
    </row>
    <row r="53" spans="1:17" s="107" customFormat="1" ht="18" customHeight="1">
      <c r="A53" s="377" t="s">
        <v>269</v>
      </c>
      <c r="B53" s="378">
        <v>3871</v>
      </c>
      <c r="C53" s="379">
        <v>0</v>
      </c>
      <c r="D53" s="379">
        <f t="shared" si="3"/>
        <v>3871</v>
      </c>
      <c r="E53" s="380">
        <f t="shared" si="15"/>
        <v>0.0020592802467093276</v>
      </c>
      <c r="F53" s="381">
        <v>2926</v>
      </c>
      <c r="G53" s="379"/>
      <c r="H53" s="379">
        <f t="shared" si="0"/>
        <v>2926</v>
      </c>
      <c r="I53" s="382">
        <f t="shared" si="16"/>
        <v>0.32296650717703357</v>
      </c>
      <c r="J53" s="381">
        <v>15148</v>
      </c>
      <c r="K53" s="379">
        <v>19</v>
      </c>
      <c r="L53" s="379">
        <f t="shared" si="1"/>
        <v>15167</v>
      </c>
      <c r="M53" s="382">
        <f t="shared" si="17"/>
        <v>0.0020360756028821605</v>
      </c>
      <c r="N53" s="381">
        <v>11721</v>
      </c>
      <c r="O53" s="379"/>
      <c r="P53" s="379">
        <f t="shared" si="2"/>
        <v>11721</v>
      </c>
      <c r="Q53" s="383">
        <f t="shared" si="18"/>
        <v>0.29400221824076445</v>
      </c>
    </row>
    <row r="54" spans="1:17" s="107" customFormat="1" ht="18" customHeight="1">
      <c r="A54" s="377" t="s">
        <v>270</v>
      </c>
      <c r="B54" s="378">
        <v>3659</v>
      </c>
      <c r="C54" s="379">
        <v>25</v>
      </c>
      <c r="D54" s="379">
        <f t="shared" si="3"/>
        <v>3684</v>
      </c>
      <c r="E54" s="380">
        <f t="shared" si="15"/>
        <v>0.001959800679120941</v>
      </c>
      <c r="F54" s="381">
        <v>3167</v>
      </c>
      <c r="G54" s="379">
        <v>16</v>
      </c>
      <c r="H54" s="379">
        <f t="shared" si="0"/>
        <v>3183</v>
      </c>
      <c r="I54" s="382">
        <f t="shared" si="16"/>
        <v>0.15739868049010375</v>
      </c>
      <c r="J54" s="381">
        <v>13358</v>
      </c>
      <c r="K54" s="379">
        <v>54</v>
      </c>
      <c r="L54" s="379">
        <f t="shared" si="1"/>
        <v>13412</v>
      </c>
      <c r="M54" s="382">
        <f t="shared" si="17"/>
        <v>0.0018004777468092264</v>
      </c>
      <c r="N54" s="381">
        <v>12838</v>
      </c>
      <c r="O54" s="379">
        <v>82</v>
      </c>
      <c r="P54" s="379">
        <f t="shared" si="2"/>
        <v>12920</v>
      </c>
      <c r="Q54" s="383">
        <f t="shared" si="18"/>
        <v>0.03808049535603719</v>
      </c>
    </row>
    <row r="55" spans="1:17" s="107" customFormat="1" ht="18" customHeight="1">
      <c r="A55" s="377" t="s">
        <v>271</v>
      </c>
      <c r="B55" s="378">
        <v>3480</v>
      </c>
      <c r="C55" s="379">
        <v>139</v>
      </c>
      <c r="D55" s="379">
        <f t="shared" si="3"/>
        <v>3619</v>
      </c>
      <c r="E55" s="380">
        <f t="shared" si="15"/>
        <v>0.0019252222197987745</v>
      </c>
      <c r="F55" s="381">
        <v>2956</v>
      </c>
      <c r="G55" s="379">
        <v>138</v>
      </c>
      <c r="H55" s="379">
        <f t="shared" si="0"/>
        <v>3094</v>
      </c>
      <c r="I55" s="382">
        <f t="shared" si="16"/>
        <v>0.1696832579185521</v>
      </c>
      <c r="J55" s="381">
        <v>13978</v>
      </c>
      <c r="K55" s="379">
        <v>1251</v>
      </c>
      <c r="L55" s="379">
        <f t="shared" si="1"/>
        <v>15229</v>
      </c>
      <c r="M55" s="382">
        <f t="shared" si="17"/>
        <v>0.002044398718025478</v>
      </c>
      <c r="N55" s="381">
        <v>11443</v>
      </c>
      <c r="O55" s="379">
        <v>413</v>
      </c>
      <c r="P55" s="379">
        <f t="shared" si="2"/>
        <v>11856</v>
      </c>
      <c r="Q55" s="383">
        <f t="shared" si="18"/>
        <v>0.2844973009446694</v>
      </c>
    </row>
    <row r="56" spans="1:17" s="107" customFormat="1" ht="18" customHeight="1">
      <c r="A56" s="377" t="s">
        <v>272</v>
      </c>
      <c r="B56" s="378">
        <v>2079</v>
      </c>
      <c r="C56" s="379">
        <v>1038</v>
      </c>
      <c r="D56" s="379">
        <f t="shared" si="3"/>
        <v>3117</v>
      </c>
      <c r="E56" s="380">
        <f t="shared" si="15"/>
        <v>0.0016581701185721968</v>
      </c>
      <c r="F56" s="381">
        <v>3356</v>
      </c>
      <c r="G56" s="379">
        <v>2422</v>
      </c>
      <c r="H56" s="379">
        <f t="shared" si="0"/>
        <v>5778</v>
      </c>
      <c r="I56" s="382">
        <f t="shared" si="16"/>
        <v>-0.460539979231568</v>
      </c>
      <c r="J56" s="381">
        <v>9527</v>
      </c>
      <c r="K56" s="379">
        <v>8463</v>
      </c>
      <c r="L56" s="379">
        <f t="shared" si="1"/>
        <v>17990</v>
      </c>
      <c r="M56" s="382">
        <f t="shared" si="17"/>
        <v>0.0024150458294883675</v>
      </c>
      <c r="N56" s="381">
        <v>10795</v>
      </c>
      <c r="O56" s="379">
        <v>9297</v>
      </c>
      <c r="P56" s="379">
        <f t="shared" si="2"/>
        <v>20092</v>
      </c>
      <c r="Q56" s="383">
        <f t="shared" si="18"/>
        <v>-0.10461875373282903</v>
      </c>
    </row>
    <row r="57" spans="1:17" s="107" customFormat="1" ht="18" customHeight="1">
      <c r="A57" s="377" t="s">
        <v>273</v>
      </c>
      <c r="B57" s="378">
        <v>1951</v>
      </c>
      <c r="C57" s="379">
        <v>16</v>
      </c>
      <c r="D57" s="379">
        <f t="shared" si="3"/>
        <v>1967</v>
      </c>
      <c r="E57" s="380">
        <f t="shared" si="15"/>
        <v>0.001046397376718483</v>
      </c>
      <c r="F57" s="381">
        <v>4378</v>
      </c>
      <c r="G57" s="379">
        <v>3483</v>
      </c>
      <c r="H57" s="379">
        <f t="shared" si="0"/>
        <v>7861</v>
      </c>
      <c r="I57" s="382">
        <f t="shared" si="16"/>
        <v>-0.7497773820124667</v>
      </c>
      <c r="J57" s="381">
        <v>8056</v>
      </c>
      <c r="K57" s="379">
        <v>2087</v>
      </c>
      <c r="L57" s="379">
        <f t="shared" si="1"/>
        <v>10143</v>
      </c>
      <c r="M57" s="382">
        <f t="shared" si="17"/>
        <v>0.0013616347886881883</v>
      </c>
      <c r="N57" s="381">
        <v>17558</v>
      </c>
      <c r="O57" s="379">
        <v>14193</v>
      </c>
      <c r="P57" s="379">
        <f t="shared" si="2"/>
        <v>31751</v>
      </c>
      <c r="Q57" s="383">
        <f t="shared" si="18"/>
        <v>-0.6805454946300904</v>
      </c>
    </row>
    <row r="58" spans="1:17" s="107" customFormat="1" ht="18" customHeight="1">
      <c r="A58" s="377" t="s">
        <v>274</v>
      </c>
      <c r="B58" s="378">
        <v>1637</v>
      </c>
      <c r="C58" s="379">
        <v>17</v>
      </c>
      <c r="D58" s="379">
        <f t="shared" si="3"/>
        <v>1654</v>
      </c>
      <c r="E58" s="380">
        <f t="shared" si="15"/>
        <v>0.0008798887956748199</v>
      </c>
      <c r="F58" s="381">
        <v>1474</v>
      </c>
      <c r="G58" s="379">
        <v>1353</v>
      </c>
      <c r="H58" s="379">
        <f t="shared" si="0"/>
        <v>2827</v>
      </c>
      <c r="I58" s="382">
        <f t="shared" si="16"/>
        <v>-0.4149274849663954</v>
      </c>
      <c r="J58" s="381">
        <v>6438</v>
      </c>
      <c r="K58" s="379">
        <v>610</v>
      </c>
      <c r="L58" s="379">
        <f t="shared" si="1"/>
        <v>7048</v>
      </c>
      <c r="M58" s="382">
        <f t="shared" si="17"/>
        <v>0.0009461502504854927</v>
      </c>
      <c r="N58" s="381">
        <v>5959</v>
      </c>
      <c r="O58" s="379">
        <v>5733</v>
      </c>
      <c r="P58" s="379">
        <f t="shared" si="2"/>
        <v>11692</v>
      </c>
      <c r="Q58" s="383">
        <f t="shared" si="18"/>
        <v>-0.3971946630174479</v>
      </c>
    </row>
    <row r="59" spans="1:17" s="107" customFormat="1" ht="18" customHeight="1" thickBot="1">
      <c r="A59" s="384" t="s">
        <v>275</v>
      </c>
      <c r="B59" s="385">
        <v>150938</v>
      </c>
      <c r="C59" s="386">
        <v>32759</v>
      </c>
      <c r="D59" s="386">
        <f t="shared" si="3"/>
        <v>183697</v>
      </c>
      <c r="E59" s="387">
        <f t="shared" si="15"/>
        <v>0.09772244987852322</v>
      </c>
      <c r="F59" s="388">
        <v>171073</v>
      </c>
      <c r="G59" s="386">
        <v>27311</v>
      </c>
      <c r="H59" s="386">
        <f t="shared" si="0"/>
        <v>198384</v>
      </c>
      <c r="I59" s="389">
        <f t="shared" si="16"/>
        <v>-0.07403318816033555</v>
      </c>
      <c r="J59" s="388">
        <v>614799</v>
      </c>
      <c r="K59" s="386">
        <v>133699</v>
      </c>
      <c r="L59" s="386">
        <f t="shared" si="1"/>
        <v>748498</v>
      </c>
      <c r="M59" s="389">
        <f t="shared" si="17"/>
        <v>0.10048121029907638</v>
      </c>
      <c r="N59" s="388">
        <v>699638</v>
      </c>
      <c r="O59" s="386">
        <v>113785</v>
      </c>
      <c r="P59" s="386">
        <f t="shared" si="2"/>
        <v>813423</v>
      </c>
      <c r="Q59" s="390">
        <f t="shared" si="18"/>
        <v>-0.07981702017277603</v>
      </c>
    </row>
    <row r="60" ht="15" thickTop="1">
      <c r="A60" s="79"/>
    </row>
    <row r="61" ht="14.25" customHeight="1">
      <c r="A61" s="6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60:Q65536 I60:I65536 I3 Q3">
    <cfRule type="cellIs" priority="2" dxfId="97" operator="lessThan" stopIfTrue="1">
      <formula>0</formula>
    </cfRule>
  </conditionalFormatting>
  <conditionalFormatting sqref="Q8:Q59 I8:I5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Abril 2018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2018-05-31T20:34:19Z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Tema">
    <vt:lpwstr>Origen - Destino</vt:lpwstr>
  </property>
  <property fmtid="{D5CDD505-2E9C-101B-9397-08002B2CF9AE}" pid="9" name="Vigencia">
    <vt:lpwstr>2018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180.000000000000</vt:lpwstr>
  </property>
</Properties>
</file>